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<sst xmlns="http://schemas.openxmlformats.org/spreadsheetml/2006/main" count="118" uniqueCount="87">
  <si>
    <t>附件1：</t>
  </si>
  <si>
    <r>
      <t>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0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</si>
  <si>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</si>
  <si>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</si>
  <si>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</si>
  <si>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</si>
  <si>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</si>
  <si>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</si>
  <si>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</si>
  <si>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</si>
  <si>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</si>
  <si>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</si>
  <si>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</si>
  <si>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</si>
  <si>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</si>
  <si>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</si>
  <si>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</si>
  <si>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</si>
  <si>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</si>
  <si>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</si>
  <si>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</si>
  <si>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</si>
  <si>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</si>
  <si>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</si>
  <si>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</si>
  <si>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</si>
  <si>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附件2：</t>
  </si>
  <si>
    <r>
      <t xml:space="preserve">  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0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</si>
  <si>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</si>
  <si>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</si>
  <si>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</si>
  <si>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</si>
  <si>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</si>
  <si>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</si>
  <si>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</si>
  <si>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</si>
  <si>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</si>
  <si>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（二）即开型</t>
    </r>
  </si>
  <si>
    <r>
      <t xml:space="preserve">          </t>
    </r>
    <r>
      <rPr>
        <sz val="10"/>
        <rFont val="宋体"/>
        <family val="0"/>
      </rPr>
      <t>（三）视频型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</si>
  <si>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</si>
  <si>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</si>
  <si>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</si>
  <si>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</si>
  <si>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（四）视频型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</si>
  <si>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2014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6</t>
    </r>
    <r>
      <rPr>
        <sz val="16"/>
        <rFont val="黑体"/>
        <family val="0"/>
      </rPr>
      <t>月全国各地区彩票销售情况表</t>
    </r>
  </si>
  <si>
    <t>单位：万元</t>
  </si>
  <si>
    <t>地区</t>
  </si>
  <si>
    <t>福利彩票</t>
  </si>
  <si>
    <t>体育彩票</t>
  </si>
  <si>
    <t>销售合计</t>
  </si>
  <si>
    <t>销量累计排序</t>
  </si>
  <si>
    <t>销售额</t>
  </si>
  <si>
    <t>比上年同</t>
  </si>
  <si>
    <t>销售额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</si>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</sst>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%"/>
    <numFmt numFmtId="180" formatCode="0.0_ "/>
  </numFmts>
  <fonts count="1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Times New Roman"/>
      <family val="1"/>
    </font>
    <font>
      <sz val="16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黑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0" fontId="7" fillId="0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76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176" fontId="13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1">
        <row r="2">
          <cell r="B2">
            <v>176.48785651</v>
          </cell>
        </row>
        <row r="3">
          <cell r="B3">
            <v>127.71083654</v>
          </cell>
        </row>
        <row r="4">
          <cell r="B4">
            <v>31.775935999999998</v>
          </cell>
        </row>
        <row r="5">
          <cell r="B5">
            <v>17.00108397</v>
          </cell>
        </row>
        <row r="6">
          <cell r="B6">
            <v>131.45522383</v>
          </cell>
        </row>
        <row r="7">
          <cell r="B7">
            <v>85.81187237</v>
          </cell>
        </row>
        <row r="8">
          <cell r="B8">
            <v>31.290136459999996</v>
          </cell>
        </row>
        <row r="9">
          <cell r="B9">
            <v>14.353215</v>
          </cell>
        </row>
        <row r="10">
          <cell r="B10">
            <v>307.94308034</v>
          </cell>
        </row>
        <row r="11">
          <cell r="B11">
            <v>213.52270891</v>
          </cell>
        </row>
        <row r="12">
          <cell r="B12">
            <v>31.290136459999996</v>
          </cell>
        </row>
        <row r="13">
          <cell r="B13">
            <v>31.775935999999998</v>
          </cell>
        </row>
        <row r="14">
          <cell r="B14">
            <v>31.354298970000002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3年同期销量比较"/>
      <sheetName val="图1"/>
      <sheetName val="Sheet1"/>
    </sheetNames>
    <sheetDataSet>
      <sheetData sheetId="1">
        <row r="4">
          <cell r="B4">
            <v>40506.09</v>
          </cell>
          <cell r="C4">
            <v>253357.85</v>
          </cell>
          <cell r="D4">
            <v>42675.850900000005</v>
          </cell>
          <cell r="E4">
            <v>278029.11880000005</v>
          </cell>
          <cell r="F4">
            <v>83181.9409</v>
          </cell>
          <cell r="I4">
            <v>531386.9688</v>
          </cell>
        </row>
        <row r="5">
          <cell r="B5">
            <v>23768.28</v>
          </cell>
          <cell r="C5">
            <v>142645.36</v>
          </cell>
          <cell r="D5">
            <v>23904.529200000004</v>
          </cell>
          <cell r="E5">
            <v>202762.3168</v>
          </cell>
          <cell r="F5">
            <v>47672.8092</v>
          </cell>
          <cell r="I5">
            <v>345407.6768</v>
          </cell>
        </row>
        <row r="6">
          <cell r="B6">
            <v>57258.65</v>
          </cell>
          <cell r="C6">
            <v>380714.53</v>
          </cell>
          <cell r="D6">
            <v>45381.4503</v>
          </cell>
          <cell r="E6">
            <v>285731.9244</v>
          </cell>
          <cell r="F6">
            <v>102640.10029999999</v>
          </cell>
          <cell r="I6">
            <v>666446.4544</v>
          </cell>
        </row>
        <row r="7">
          <cell r="B7">
            <v>22337.81</v>
          </cell>
          <cell r="C7">
            <v>137802.31</v>
          </cell>
          <cell r="D7">
            <v>15571.522899999998</v>
          </cell>
          <cell r="E7">
            <v>70737.0867</v>
          </cell>
          <cell r="F7">
            <v>37909.3329</v>
          </cell>
          <cell r="I7">
            <v>208539.39669999998</v>
          </cell>
        </row>
        <row r="8">
          <cell r="B8">
            <v>35025.77</v>
          </cell>
          <cell r="C8">
            <v>188495.92</v>
          </cell>
          <cell r="D8">
            <v>20433.7608</v>
          </cell>
          <cell r="E8">
            <v>99950.928</v>
          </cell>
          <cell r="F8">
            <v>55459.53079999999</v>
          </cell>
          <cell r="I8">
            <v>288446.848</v>
          </cell>
        </row>
        <row r="9">
          <cell r="B9">
            <v>73660.45</v>
          </cell>
          <cell r="C9">
            <v>457642.69</v>
          </cell>
          <cell r="D9">
            <v>38414.6843</v>
          </cell>
          <cell r="E9">
            <v>240424.2688</v>
          </cell>
          <cell r="F9">
            <v>112075.1343</v>
          </cell>
          <cell r="I9">
            <v>698066.9588</v>
          </cell>
        </row>
        <row r="10">
          <cell r="B10">
            <v>35475.62</v>
          </cell>
          <cell r="C10">
            <v>213060.36</v>
          </cell>
          <cell r="D10">
            <v>27804.9755</v>
          </cell>
          <cell r="E10">
            <v>166620.1292</v>
          </cell>
          <cell r="F10">
            <v>63280.5955</v>
          </cell>
          <cell r="I10">
            <v>379680.48919999995</v>
          </cell>
        </row>
        <row r="11">
          <cell r="B11">
            <v>34672.58</v>
          </cell>
          <cell r="C11">
            <v>216650.97</v>
          </cell>
          <cell r="D11">
            <v>34949.0875</v>
          </cell>
          <cell r="E11">
            <v>204858.05470000004</v>
          </cell>
          <cell r="F11">
            <v>69621.66750000001</v>
          </cell>
          <cell r="I11">
            <v>421509.02470000007</v>
          </cell>
        </row>
        <row r="12">
          <cell r="B12">
            <v>28092.37</v>
          </cell>
          <cell r="C12">
            <v>167594.48</v>
          </cell>
          <cell r="D12">
            <v>33069.5831</v>
          </cell>
          <cell r="E12">
            <v>176670.62769999998</v>
          </cell>
          <cell r="F12">
            <v>61161.9531</v>
          </cell>
          <cell r="I12">
            <v>344265.1077</v>
          </cell>
        </row>
        <row r="13">
          <cell r="B13">
            <v>107771.8</v>
          </cell>
          <cell r="C13">
            <v>637866.47</v>
          </cell>
          <cell r="D13">
            <v>117354.47649999999</v>
          </cell>
          <cell r="E13">
            <v>794052.0537</v>
          </cell>
          <cell r="F13">
            <v>225126.27649999998</v>
          </cell>
          <cell r="I13">
            <v>1431918.5237</v>
          </cell>
        </row>
        <row r="14">
          <cell r="B14">
            <v>98149.48</v>
          </cell>
          <cell r="C14">
            <v>619328.87</v>
          </cell>
          <cell r="D14">
            <v>76967.1633</v>
          </cell>
          <cell r="E14">
            <v>443336.5379</v>
          </cell>
          <cell r="F14">
            <v>175116.6433</v>
          </cell>
          <cell r="I14">
            <v>1062665.4079</v>
          </cell>
        </row>
        <row r="15">
          <cell r="B15">
            <v>54317.35</v>
          </cell>
          <cell r="C15">
            <v>284453.96</v>
          </cell>
          <cell r="D15">
            <v>27450.544299999994</v>
          </cell>
          <cell r="E15">
            <v>165815.4279</v>
          </cell>
          <cell r="F15">
            <v>81767.89429999999</v>
          </cell>
          <cell r="I15">
            <v>450269.38790000003</v>
          </cell>
        </row>
        <row r="16">
          <cell r="B16">
            <v>41365.17</v>
          </cell>
          <cell r="C16">
            <v>233296.37</v>
          </cell>
          <cell r="D16">
            <v>48233.0217</v>
          </cell>
          <cell r="E16">
            <v>299539.3026</v>
          </cell>
          <cell r="F16">
            <v>89598.1917</v>
          </cell>
          <cell r="I16">
            <v>532835.6725999999</v>
          </cell>
        </row>
        <row r="17">
          <cell r="B17">
            <v>38368.84</v>
          </cell>
          <cell r="C17">
            <v>216595.33</v>
          </cell>
          <cell r="D17">
            <v>39656.1749</v>
          </cell>
          <cell r="E17">
            <v>265676.05590000004</v>
          </cell>
          <cell r="F17">
            <v>78025.0149</v>
          </cell>
          <cell r="I17">
            <v>482271.3859</v>
          </cell>
        </row>
        <row r="18">
          <cell r="B18">
            <v>110085.04</v>
          </cell>
          <cell r="C18">
            <v>644464.03</v>
          </cell>
          <cell r="D18">
            <v>94456.2679</v>
          </cell>
          <cell r="E18">
            <v>601249.9432000001</v>
          </cell>
          <cell r="F18">
            <v>204541.3079</v>
          </cell>
          <cell r="I18">
            <v>1245713.9732000001</v>
          </cell>
        </row>
        <row r="19">
          <cell r="B19">
            <v>46199.97</v>
          </cell>
          <cell r="C19">
            <v>282277.26</v>
          </cell>
          <cell r="D19">
            <v>48490.1496</v>
          </cell>
          <cell r="E19">
            <v>276668.6922</v>
          </cell>
          <cell r="F19">
            <v>94690.1196</v>
          </cell>
          <cell r="I19">
            <v>558945.9521999999</v>
          </cell>
        </row>
        <row r="20">
          <cell r="B20">
            <v>54751.12</v>
          </cell>
          <cell r="C20">
            <v>376863.76</v>
          </cell>
          <cell r="D20">
            <v>25936.597299999998</v>
          </cell>
          <cell r="E20">
            <v>162802.781</v>
          </cell>
          <cell r="F20">
            <v>80687.7173</v>
          </cell>
          <cell r="I20">
            <v>539666.541</v>
          </cell>
        </row>
        <row r="21">
          <cell r="B21">
            <v>50447.73</v>
          </cell>
          <cell r="C21">
            <v>295281.48</v>
          </cell>
          <cell r="D21">
            <v>22791.3191</v>
          </cell>
          <cell r="E21">
            <v>143217.4466</v>
          </cell>
          <cell r="F21">
            <v>73239.0491</v>
          </cell>
          <cell r="I21">
            <v>438498.9266</v>
          </cell>
        </row>
        <row r="22">
          <cell r="B22">
            <v>157953.85989499997</v>
          </cell>
          <cell r="C22">
            <v>909533.01</v>
          </cell>
          <cell r="D22">
            <v>93876.2537</v>
          </cell>
          <cell r="E22">
            <v>564271.5027999999</v>
          </cell>
          <cell r="F22">
            <v>251830.11359499997</v>
          </cell>
          <cell r="I22">
            <v>1473804.5128</v>
          </cell>
        </row>
        <row r="23">
          <cell r="B23">
            <v>38320.92</v>
          </cell>
          <cell r="C23">
            <v>217972.99</v>
          </cell>
          <cell r="D23">
            <v>6089.7735</v>
          </cell>
          <cell r="E23">
            <v>43185.9559</v>
          </cell>
          <cell r="F23">
            <v>44410.6935</v>
          </cell>
          <cell r="I23">
            <v>261158.9459</v>
          </cell>
        </row>
        <row r="24">
          <cell r="B24">
            <v>12081.73</v>
          </cell>
          <cell r="C24">
            <v>78206.15</v>
          </cell>
          <cell r="D24">
            <v>3446.6148000000003</v>
          </cell>
          <cell r="E24">
            <v>21031.9752</v>
          </cell>
          <cell r="F24">
            <v>15528.344799999999</v>
          </cell>
          <cell r="I24">
            <v>99238.1252</v>
          </cell>
        </row>
        <row r="25">
          <cell r="B25">
            <v>33042.71</v>
          </cell>
          <cell r="C25">
            <v>204987.54</v>
          </cell>
          <cell r="D25">
            <v>14876.1095</v>
          </cell>
          <cell r="E25">
            <v>92427.0199</v>
          </cell>
          <cell r="F25">
            <v>47918.8195</v>
          </cell>
          <cell r="I25">
            <v>297414.5599</v>
          </cell>
        </row>
        <row r="26">
          <cell r="B26">
            <v>53512.57</v>
          </cell>
          <cell r="C26">
            <v>330554.7</v>
          </cell>
          <cell r="D26">
            <v>28273.7739</v>
          </cell>
          <cell r="E26">
            <v>185402.07660000003</v>
          </cell>
          <cell r="F26">
            <v>81786.3439</v>
          </cell>
          <cell r="I26">
            <v>515956.77660000004</v>
          </cell>
        </row>
        <row r="27">
          <cell r="B27">
            <v>15987.69</v>
          </cell>
          <cell r="C27">
            <v>100968.14</v>
          </cell>
          <cell r="D27">
            <v>14945.4169</v>
          </cell>
          <cell r="E27">
            <v>89090.35339999999</v>
          </cell>
          <cell r="F27">
            <v>30933.1069</v>
          </cell>
          <cell r="I27">
            <v>190058.49339999998</v>
          </cell>
        </row>
        <row r="28">
          <cell r="B28">
            <v>41618.73</v>
          </cell>
          <cell r="C28">
            <v>237344.64</v>
          </cell>
          <cell r="D28">
            <v>40009.9868</v>
          </cell>
          <cell r="E28">
            <v>229648.90589999998</v>
          </cell>
          <cell r="F28">
            <v>81628.7168</v>
          </cell>
          <cell r="I28">
            <v>466993.5459</v>
          </cell>
        </row>
        <row r="29">
          <cell r="B29">
            <v>2700.28</v>
          </cell>
          <cell r="C29">
            <v>13852.96</v>
          </cell>
          <cell r="D29">
            <v>2314.103</v>
          </cell>
          <cell r="E29">
            <v>13056.2732</v>
          </cell>
          <cell r="F29">
            <v>5014.383</v>
          </cell>
          <cell r="I29">
            <v>26909.2332</v>
          </cell>
        </row>
        <row r="30">
          <cell r="B30">
            <v>51615.55</v>
          </cell>
          <cell r="C30">
            <v>303624.04</v>
          </cell>
          <cell r="D30">
            <v>18873.5709</v>
          </cell>
          <cell r="E30">
            <v>109040.95240000001</v>
          </cell>
          <cell r="F30">
            <v>70489.12090000001</v>
          </cell>
          <cell r="I30">
            <v>412664.9924</v>
          </cell>
        </row>
        <row r="31">
          <cell r="B31">
            <v>21464.8</v>
          </cell>
          <cell r="C31">
            <v>125420.89</v>
          </cell>
          <cell r="D31">
            <v>22886.6911</v>
          </cell>
          <cell r="E31">
            <v>85721.14830000002</v>
          </cell>
          <cell r="F31">
            <v>44351.4911</v>
          </cell>
          <cell r="I31">
            <v>211142.03830000001</v>
          </cell>
        </row>
        <row r="32">
          <cell r="B32">
            <v>7394.72</v>
          </cell>
          <cell r="C32">
            <v>40748.22</v>
          </cell>
          <cell r="D32">
            <v>6170.6791</v>
          </cell>
          <cell r="E32">
            <v>30573.716900000003</v>
          </cell>
          <cell r="F32">
            <v>13565.3991</v>
          </cell>
          <cell r="I32">
            <v>71321.9369</v>
          </cell>
        </row>
        <row r="33">
          <cell r="B33">
            <v>8147.09</v>
          </cell>
          <cell r="C33">
            <v>48329.16</v>
          </cell>
          <cell r="D33">
            <v>4687.5578000000005</v>
          </cell>
          <cell r="E33">
            <v>23681.1468</v>
          </cell>
          <cell r="F33">
            <v>12834.6478</v>
          </cell>
          <cell r="I33">
            <v>72010.3068</v>
          </cell>
        </row>
        <row r="34">
          <cell r="B34">
            <v>27167.19</v>
          </cell>
          <cell r="C34">
            <v>170820.24</v>
          </cell>
          <cell r="D34">
            <v>11348.1093</v>
          </cell>
          <cell r="E34">
            <v>74832.064</v>
          </cell>
          <cell r="F34">
            <v>38515.2993</v>
          </cell>
          <cell r="I34">
            <v>245652.304</v>
          </cell>
        </row>
        <row r="35">
          <cell r="B35">
            <v>1423261.9598949999</v>
          </cell>
          <cell r="C35">
            <v>8530754.68</v>
          </cell>
          <cell r="D35">
            <v>1051339.7994</v>
          </cell>
          <cell r="E35">
            <v>6440105.787400003</v>
          </cell>
          <cell r="F35">
            <v>2474601.7592949998</v>
          </cell>
          <cell r="I35">
            <v>14970860.467400003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23" sqref="C23"/>
    </sheetView>
  </sheetViews>
  <sheetFormatPr defaultColWidth="9.00390625" defaultRowHeight="14.25"/>
  <sheetData>
    <row r="1" ht="18.75">
      <c r="A1" s="1" t="s">
        <v>0</v>
      </c>
    </row>
    <row r="2" spans="1:12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5" t="s">
        <v>2</v>
      </c>
    </row>
    <row r="4" spans="1:12" ht="14.25">
      <c r="A4" s="6" t="s">
        <v>3</v>
      </c>
      <c r="B4" s="7" t="s">
        <v>4</v>
      </c>
      <c r="C4" s="8"/>
      <c r="D4" s="8"/>
      <c r="E4" s="8"/>
      <c r="F4" s="9"/>
      <c r="G4" s="7" t="s">
        <v>5</v>
      </c>
      <c r="H4" s="8"/>
      <c r="I4" s="8"/>
      <c r="J4" s="8"/>
      <c r="K4" s="10"/>
      <c r="L4" s="6" t="s">
        <v>6</v>
      </c>
    </row>
    <row r="5" spans="1:12" ht="14.25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4" t="s">
        <v>11</v>
      </c>
      <c r="G5" s="12" t="s">
        <v>7</v>
      </c>
      <c r="H5" s="12" t="s">
        <v>12</v>
      </c>
      <c r="I5" s="13" t="s">
        <v>8</v>
      </c>
      <c r="J5" s="15" t="s">
        <v>10</v>
      </c>
      <c r="K5" s="12" t="s">
        <v>11</v>
      </c>
      <c r="L5" s="11"/>
    </row>
    <row r="6" spans="1:12" ht="14.25">
      <c r="A6" s="16" t="s">
        <v>13</v>
      </c>
      <c r="B6" s="17">
        <v>115.53441851</v>
      </c>
      <c r="C6" s="17">
        <v>14.962267</v>
      </c>
      <c r="D6" s="17">
        <v>27.771483</v>
      </c>
      <c r="E6" s="17">
        <f aca="true" t="shared" si="0" ref="E6:E11">SUM(B6:D6)</f>
        <v>158.26816850999998</v>
      </c>
      <c r="F6" s="17">
        <v>158.26816851000004</v>
      </c>
      <c r="G6" s="17">
        <v>73.24656506000001</v>
      </c>
      <c r="H6" s="17">
        <v>26.935711920000003</v>
      </c>
      <c r="I6" s="17">
        <v>13.0433325</v>
      </c>
      <c r="J6" s="17">
        <f aca="true" t="shared" si="1" ref="J6:J11">SUM(G6:I6)</f>
        <v>113.22560948000002</v>
      </c>
      <c r="K6" s="17">
        <v>113.22560948000002</v>
      </c>
      <c r="L6" s="17">
        <f aca="true" t="shared" si="2" ref="L6:L11">E6+J6</f>
        <v>271.49377799</v>
      </c>
    </row>
    <row r="7" spans="1:12" ht="14.25">
      <c r="A7" s="16" t="s">
        <v>14</v>
      </c>
      <c r="B7" s="17">
        <v>81.908623</v>
      </c>
      <c r="C7" s="17">
        <v>13.590315</v>
      </c>
      <c r="D7" s="17">
        <v>22.086065</v>
      </c>
      <c r="E7" s="17">
        <f t="shared" si="0"/>
        <v>117.58500300000001</v>
      </c>
      <c r="F7" s="17">
        <f>F6+E7</f>
        <v>275.85317151000004</v>
      </c>
      <c r="G7" s="17">
        <v>50.01589833</v>
      </c>
      <c r="H7" s="17">
        <v>20.83198898</v>
      </c>
      <c r="I7" s="17">
        <v>11.6712645</v>
      </c>
      <c r="J7" s="17">
        <f t="shared" si="1"/>
        <v>82.51915181000001</v>
      </c>
      <c r="K7" s="17">
        <f>K6+J7</f>
        <v>195.74476129000004</v>
      </c>
      <c r="L7" s="17">
        <f t="shared" si="2"/>
        <v>200.10415481</v>
      </c>
    </row>
    <row r="8" spans="1:12" ht="14.25">
      <c r="A8" s="16" t="s">
        <v>15</v>
      </c>
      <c r="B8" s="17">
        <v>134.43828</v>
      </c>
      <c r="C8" s="17">
        <v>19.609024</v>
      </c>
      <c r="D8" s="17">
        <v>33.470064</v>
      </c>
      <c r="E8" s="17">
        <f t="shared" si="0"/>
        <v>187.517368</v>
      </c>
      <c r="F8" s="17">
        <f>F7+E8</f>
        <v>463.37053951000007</v>
      </c>
      <c r="G8" s="17">
        <v>86.4867353</v>
      </c>
      <c r="H8" s="17">
        <v>38.1552276</v>
      </c>
      <c r="I8" s="17">
        <v>16.5780525</v>
      </c>
      <c r="J8" s="17">
        <f t="shared" si="1"/>
        <v>141.22001540000002</v>
      </c>
      <c r="K8" s="17">
        <f>K7+J8</f>
        <v>336.96477669000006</v>
      </c>
      <c r="L8" s="17">
        <f t="shared" si="2"/>
        <v>328.7373834</v>
      </c>
    </row>
    <row r="9" spans="1:12" ht="14.25">
      <c r="A9" s="16" t="s">
        <v>16</v>
      </c>
      <c r="B9" s="17">
        <v>127.774077</v>
      </c>
      <c r="C9" s="17">
        <v>18.166412</v>
      </c>
      <c r="D9" s="17">
        <v>31.081463</v>
      </c>
      <c r="E9" s="17">
        <f t="shared" si="0"/>
        <v>177.021952</v>
      </c>
      <c r="F9" s="17">
        <f>F8+E9</f>
        <v>640.3924915100001</v>
      </c>
      <c r="G9" s="17">
        <v>84.54631356</v>
      </c>
      <c r="H9" s="17">
        <v>37.697813939999996</v>
      </c>
      <c r="I9" s="17">
        <v>16.0246995</v>
      </c>
      <c r="J9" s="17">
        <f t="shared" si="1"/>
        <v>138.268827</v>
      </c>
      <c r="K9" s="17">
        <f>K8+J9</f>
        <v>475.23360369000005</v>
      </c>
      <c r="L9" s="17">
        <f t="shared" si="2"/>
        <v>315.290779</v>
      </c>
    </row>
    <row r="10" spans="1:12" ht="14.25">
      <c r="A10" s="16" t="s">
        <v>17</v>
      </c>
      <c r="B10" s="17">
        <v>127.71083654</v>
      </c>
      <c r="C10" s="17">
        <v>17.00108397</v>
      </c>
      <c r="D10" s="17">
        <v>31.775935999999998</v>
      </c>
      <c r="E10" s="17">
        <f t="shared" si="0"/>
        <v>176.48785651</v>
      </c>
      <c r="F10" s="17">
        <f>F9+E10</f>
        <v>816.8803480200002</v>
      </c>
      <c r="G10" s="17">
        <v>85.81187237</v>
      </c>
      <c r="H10" s="17">
        <v>31.290136459999996</v>
      </c>
      <c r="I10" s="17">
        <v>14.353214999999999</v>
      </c>
      <c r="J10" s="17">
        <f t="shared" si="1"/>
        <v>131.45522383</v>
      </c>
      <c r="K10" s="17">
        <f>K9+J10</f>
        <v>606.68882752</v>
      </c>
      <c r="L10" s="17">
        <f t="shared" si="2"/>
        <v>307.94308034</v>
      </c>
    </row>
    <row r="11" spans="1:12" ht="14.25">
      <c r="A11" s="16" t="s">
        <v>18</v>
      </c>
      <c r="B11" s="17">
        <v>122.233327</v>
      </c>
      <c r="C11" s="17">
        <v>15.71741062</v>
      </c>
      <c r="D11" s="17">
        <v>30.183588</v>
      </c>
      <c r="E11" s="17">
        <f t="shared" si="0"/>
        <v>168.13432562000003</v>
      </c>
      <c r="F11" s="17">
        <f>F10+E11</f>
        <v>985.0146736400002</v>
      </c>
      <c r="G11" s="17">
        <v>83.46548073</v>
      </c>
      <c r="H11" s="17">
        <v>96.23245106</v>
      </c>
      <c r="I11" s="17">
        <v>12.7029455</v>
      </c>
      <c r="J11" s="17">
        <f t="shared" si="1"/>
        <v>192.40087728999998</v>
      </c>
      <c r="K11" s="17">
        <f>K10+J11</f>
        <v>799.0897048100001</v>
      </c>
      <c r="L11" s="17">
        <f t="shared" si="2"/>
        <v>360.53520291</v>
      </c>
    </row>
    <row r="12" spans="1:12" ht="14.25">
      <c r="A12" s="16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>
      <c r="A13" s="16" t="s">
        <v>20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4.25">
      <c r="A14" s="16" t="s">
        <v>21</v>
      </c>
      <c r="B14" s="17"/>
      <c r="C14" s="17"/>
      <c r="D14" s="17"/>
      <c r="E14" s="18"/>
      <c r="F14" s="17"/>
      <c r="G14" s="17"/>
      <c r="H14" s="17"/>
      <c r="I14" s="17"/>
      <c r="J14" s="17"/>
      <c r="K14" s="17"/>
      <c r="L14" s="17"/>
    </row>
    <row r="15" spans="1:12" ht="14.25">
      <c r="A15" s="16" t="s">
        <v>22</v>
      </c>
      <c r="B15" s="17"/>
      <c r="C15" s="17"/>
      <c r="D15" s="17"/>
      <c r="E15" s="18"/>
      <c r="F15" s="17"/>
      <c r="G15" s="17"/>
      <c r="H15" s="17"/>
      <c r="I15" s="17"/>
      <c r="J15" s="17"/>
      <c r="K15" s="17"/>
      <c r="L15" s="17"/>
    </row>
    <row r="16" spans="1:12" ht="14.25">
      <c r="A16" s="16" t="s">
        <v>23</v>
      </c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</row>
    <row r="17" spans="1:12" ht="14.25">
      <c r="A17" s="16" t="s">
        <v>24</v>
      </c>
      <c r="B17" s="17"/>
      <c r="C17" s="17"/>
      <c r="D17" s="17"/>
      <c r="E17" s="18"/>
      <c r="F17" s="17"/>
      <c r="G17" s="17"/>
      <c r="H17" s="17"/>
      <c r="I17" s="17"/>
      <c r="J17" s="17"/>
      <c r="K17" s="17"/>
      <c r="L17" s="17"/>
    </row>
    <row r="18" spans="1:12" ht="14.25">
      <c r="A18" s="12" t="s">
        <v>25</v>
      </c>
      <c r="B18" s="17">
        <f>SUM(B6:B17)</f>
        <v>709.5995620500001</v>
      </c>
      <c r="C18" s="17">
        <f>SUM(C6:C17)</f>
        <v>99.04651259</v>
      </c>
      <c r="D18" s="17">
        <f>SUM(D6:D17)</f>
        <v>176.36859900000002</v>
      </c>
      <c r="E18" s="17">
        <f>SUM(B18:D18)</f>
        <v>985.0146736400002</v>
      </c>
      <c r="F18" s="17"/>
      <c r="G18" s="17">
        <f>SUM(G6:G17)</f>
        <v>463.57286535000003</v>
      </c>
      <c r="H18" s="17">
        <f>SUM(H6:H17)</f>
        <v>251.14332996000002</v>
      </c>
      <c r="I18" s="17">
        <f>SUM(I6:I17)</f>
        <v>84.37350949999998</v>
      </c>
      <c r="J18" s="17">
        <f>SUM(G18:I18)</f>
        <v>799.0897048100001</v>
      </c>
      <c r="K18" s="17"/>
      <c r="L18" s="17">
        <f>E18+J18</f>
        <v>1784.1043784500002</v>
      </c>
    </row>
  </sheetData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9" sqref="C29"/>
    </sheetView>
  </sheetViews>
  <sheetFormatPr defaultColWidth="9.00390625" defaultRowHeight="14.25"/>
  <cols>
    <col min="1" max="1" width="18.875" style="0" customWidth="1"/>
    <col min="3" max="3" width="13.875" style="0" customWidth="1"/>
    <col min="8" max="8" width="17.75390625" style="0" customWidth="1"/>
  </cols>
  <sheetData>
    <row r="1" ht="18.75">
      <c r="A1" s="1" t="s">
        <v>26</v>
      </c>
    </row>
    <row r="2" spans="1:8" ht="20.25">
      <c r="A2" s="19" t="s">
        <v>27</v>
      </c>
      <c r="B2" s="19"/>
      <c r="C2" s="19"/>
      <c r="D2" s="19"/>
      <c r="E2" s="19"/>
      <c r="F2" s="19"/>
      <c r="G2" s="19"/>
      <c r="H2" s="19"/>
    </row>
    <row r="3" spans="1:8" ht="14.25">
      <c r="A3" s="20"/>
      <c r="B3" s="20"/>
      <c r="C3" s="20"/>
      <c r="D3" s="21"/>
      <c r="E3" s="21"/>
      <c r="F3" s="20"/>
      <c r="G3" s="20"/>
      <c r="H3" s="20"/>
    </row>
    <row r="4" spans="1:8" ht="14.25">
      <c r="A4" s="22" t="s">
        <v>28</v>
      </c>
      <c r="B4" s="7" t="s">
        <v>29</v>
      </c>
      <c r="C4" s="8"/>
      <c r="D4" s="8"/>
      <c r="E4" s="9"/>
      <c r="F4" s="22" t="s">
        <v>30</v>
      </c>
      <c r="G4" s="22"/>
      <c r="H4" s="22"/>
    </row>
    <row r="5" spans="1:8" ht="14.25">
      <c r="A5" s="22"/>
      <c r="B5" s="12" t="s">
        <v>31</v>
      </c>
      <c r="C5" s="12" t="s">
        <v>32</v>
      </c>
      <c r="D5" s="23" t="s">
        <v>33</v>
      </c>
      <c r="E5" s="23" t="s">
        <v>34</v>
      </c>
      <c r="F5" s="12" t="s">
        <v>31</v>
      </c>
      <c r="G5" s="12" t="s">
        <v>32</v>
      </c>
      <c r="H5" s="23" t="s">
        <v>33</v>
      </c>
    </row>
    <row r="6" spans="1:8" ht="14.25">
      <c r="A6" s="24" t="s">
        <v>35</v>
      </c>
      <c r="B6" s="25">
        <f>SUM(B7:B9)</f>
        <v>168.13432562000003</v>
      </c>
      <c r="C6" s="25">
        <f>SUM(C7:C9)</f>
        <v>142.33</v>
      </c>
      <c r="D6" s="26">
        <f aca="true" t="shared" si="0" ref="D6:D16">(B6-C6)/C6</f>
        <v>0.18129927365980478</v>
      </c>
      <c r="E6" s="26">
        <f>(B6-'[1]上月'!B2)/'[1]上月'!B2</f>
        <v>-0.04733204343453881</v>
      </c>
      <c r="F6" s="25">
        <f>SUM(F7:F9)</f>
        <v>985.0146736400002</v>
      </c>
      <c r="G6" s="25">
        <f>SUM(G7:G9)</f>
        <v>853.0814614999999</v>
      </c>
      <c r="H6" s="26">
        <f aca="true" t="shared" si="1" ref="H6:H16">(F6-G6)/G6</f>
        <v>0.15465488126774896</v>
      </c>
    </row>
    <row r="7" spans="1:8" ht="14.25">
      <c r="A7" s="27" t="s">
        <v>36</v>
      </c>
      <c r="B7" s="25">
        <v>122.233327</v>
      </c>
      <c r="C7" s="25">
        <v>103.9</v>
      </c>
      <c r="D7" s="26">
        <f t="shared" si="0"/>
        <v>0.17645165543792105</v>
      </c>
      <c r="E7" s="26">
        <f>(B7-'[1]上月'!B3)/'[1]上月'!B3</f>
        <v>-0.04288993548550128</v>
      </c>
      <c r="F7" s="25">
        <v>709.5995620500001</v>
      </c>
      <c r="G7" s="25">
        <v>621.3445805</v>
      </c>
      <c r="H7" s="26">
        <f t="shared" si="1"/>
        <v>0.14203870818182848</v>
      </c>
    </row>
    <row r="8" spans="1:8" ht="14.25">
      <c r="A8" s="27" t="s">
        <v>37</v>
      </c>
      <c r="B8" s="25">
        <v>15.71741062</v>
      </c>
      <c r="C8" s="25">
        <v>15.5</v>
      </c>
      <c r="D8" s="26">
        <f>(B8-C8)/C8</f>
        <v>0.014026491612903275</v>
      </c>
      <c r="E8" s="26">
        <f>(B8-'[1]上月'!B5)/'[1]上月'!B5</f>
        <v>-0.07550538261355338</v>
      </c>
      <c r="F8" s="25">
        <v>99.04651259</v>
      </c>
      <c r="G8" s="25">
        <v>94.441027</v>
      </c>
      <c r="H8" s="26">
        <f>(F8-G8)/G8</f>
        <v>0.04876572964417255</v>
      </c>
    </row>
    <row r="9" spans="1:8" ht="14.25">
      <c r="A9" s="27" t="s">
        <v>38</v>
      </c>
      <c r="B9" s="17">
        <v>30.183588</v>
      </c>
      <c r="C9" s="25">
        <v>22.93</v>
      </c>
      <c r="D9" s="26">
        <f>(B9-C9)/C9</f>
        <v>0.3163361535106847</v>
      </c>
      <c r="E9" s="26">
        <f>(B9-'[1]上月'!B4)/'[1]上月'!B4</f>
        <v>-0.05011175752619837</v>
      </c>
      <c r="F9" s="25">
        <v>176.36859900000002</v>
      </c>
      <c r="G9" s="25">
        <v>137.295854</v>
      </c>
      <c r="H9" s="26">
        <f>(F9-G9)/G9</f>
        <v>0.2845879453869017</v>
      </c>
    </row>
    <row r="10" spans="1:8" ht="14.25">
      <c r="A10" s="24" t="s">
        <v>39</v>
      </c>
      <c r="B10" s="25">
        <f>SUM(B11:B13)</f>
        <v>192.40087728999998</v>
      </c>
      <c r="C10" s="25">
        <f>SUM(C11:C13)</f>
        <v>105.13</v>
      </c>
      <c r="D10" s="26">
        <f t="shared" si="0"/>
        <v>0.8301234404071149</v>
      </c>
      <c r="E10" s="26">
        <f>(B10-'[1]上月'!B6)/'[1]上月'!B6</f>
        <v>0.4636229104049595</v>
      </c>
      <c r="F10" s="25">
        <f>SUM(F11:F13)</f>
        <v>799.0897048100001</v>
      </c>
      <c r="G10" s="25">
        <f>SUM(G11:G13)</f>
        <v>644.0102182400002</v>
      </c>
      <c r="H10" s="26">
        <f t="shared" si="1"/>
        <v>0.24080283538639</v>
      </c>
    </row>
    <row r="11" spans="1:8" ht="14.25">
      <c r="A11" s="27" t="s">
        <v>36</v>
      </c>
      <c r="B11" s="17">
        <v>83.46548073</v>
      </c>
      <c r="C11" s="25">
        <v>70.46</v>
      </c>
      <c r="D11" s="26">
        <f t="shared" si="0"/>
        <v>0.18457963000283853</v>
      </c>
      <c r="E11" s="26">
        <f>(B11-'[1]上月'!B7)/'[1]上月'!B7</f>
        <v>-0.027343438328474353</v>
      </c>
      <c r="F11" s="25">
        <v>463.57286535000003</v>
      </c>
      <c r="G11" s="25">
        <v>402.79909946000015</v>
      </c>
      <c r="H11" s="26">
        <f t="shared" si="1"/>
        <v>0.15087860417631097</v>
      </c>
    </row>
    <row r="12" spans="1:8" ht="14.25">
      <c r="A12" s="27" t="s">
        <v>40</v>
      </c>
      <c r="B12" s="17">
        <v>96.23245106</v>
      </c>
      <c r="C12" s="25">
        <v>19.87</v>
      </c>
      <c r="D12" s="26">
        <f t="shared" si="0"/>
        <v>3.8431027206844486</v>
      </c>
      <c r="E12" s="26">
        <f>(B12-'[1]上月'!B8)/'[1]上月'!B8</f>
        <v>2.0754883789982683</v>
      </c>
      <c r="F12" s="25">
        <v>251.14332996000002</v>
      </c>
      <c r="G12" s="25">
        <v>154.87333628000005</v>
      </c>
      <c r="H12" s="26">
        <f t="shared" si="1"/>
        <v>0.6216046996362926</v>
      </c>
    </row>
    <row r="13" spans="1:8" ht="14.25">
      <c r="A13" s="27" t="s">
        <v>41</v>
      </c>
      <c r="B13" s="17">
        <v>12.7029455</v>
      </c>
      <c r="C13" s="25">
        <v>14.8</v>
      </c>
      <c r="D13" s="26">
        <f t="shared" si="0"/>
        <v>-0.14169287162162164</v>
      </c>
      <c r="E13" s="26">
        <f>(B13-'[1]上月'!B9)/'[1]上月'!B9</f>
        <v>-0.11497559954337758</v>
      </c>
      <c r="F13" s="17">
        <v>84.37350949999998</v>
      </c>
      <c r="G13" s="25">
        <v>86.33778249999999</v>
      </c>
      <c r="H13" s="26">
        <f t="shared" si="1"/>
        <v>-0.022751024442862033</v>
      </c>
    </row>
    <row r="14" spans="1:8" ht="14.25">
      <c r="A14" s="24" t="s">
        <v>42</v>
      </c>
      <c r="B14" s="25">
        <f>B6+B10</f>
        <v>360.53520291</v>
      </c>
      <c r="C14" s="25">
        <f>SUM(C15:C18)</f>
        <v>247.46000000000004</v>
      </c>
      <c r="D14" s="26">
        <f t="shared" si="0"/>
        <v>0.4569433561383656</v>
      </c>
      <c r="E14" s="26">
        <f>(B14-'[1]上月'!B10)/'[1]上月'!B10</f>
        <v>0.17078520651262255</v>
      </c>
      <c r="F14" s="25">
        <f>SUM(F15:F18)</f>
        <v>1784.1043784500002</v>
      </c>
      <c r="G14" s="25">
        <f>G6+G10</f>
        <v>1497.09167974</v>
      </c>
      <c r="H14" s="26">
        <f t="shared" si="1"/>
        <v>0.19171350866090295</v>
      </c>
    </row>
    <row r="15" spans="1:8" ht="14.25">
      <c r="A15" s="27" t="s">
        <v>36</v>
      </c>
      <c r="B15" s="25">
        <f>B7+B11</f>
        <v>205.69880773</v>
      </c>
      <c r="C15" s="25">
        <f>C7+C11</f>
        <v>174.36</v>
      </c>
      <c r="D15" s="26">
        <f t="shared" si="0"/>
        <v>0.17973622235604486</v>
      </c>
      <c r="E15" s="26">
        <f>(B15-'[1]上月'!B11)/'[1]上月'!B11</f>
        <v>-0.036642009741913624</v>
      </c>
      <c r="F15" s="25">
        <f>F7+F11</f>
        <v>1173.1724274000003</v>
      </c>
      <c r="G15" s="25">
        <f>G7+G11</f>
        <v>1024.14367996</v>
      </c>
      <c r="H15" s="26">
        <f t="shared" si="1"/>
        <v>0.14551546853838007</v>
      </c>
    </row>
    <row r="16" spans="1:8" ht="14.25">
      <c r="A16" s="27" t="s">
        <v>40</v>
      </c>
      <c r="B16" s="25">
        <f>B12</f>
        <v>96.23245106</v>
      </c>
      <c r="C16" s="25">
        <f>C12</f>
        <v>19.87</v>
      </c>
      <c r="D16" s="26">
        <f t="shared" si="0"/>
        <v>3.8431027206844486</v>
      </c>
      <c r="E16" s="26">
        <f>(B16-'[1]上月'!B12)/'[1]上月'!B12</f>
        <v>2.0754883789982683</v>
      </c>
      <c r="F16" s="25">
        <f>F12</f>
        <v>251.14332996000002</v>
      </c>
      <c r="G16" s="25">
        <f>G12</f>
        <v>154.87333628000005</v>
      </c>
      <c r="H16" s="26">
        <f t="shared" si="1"/>
        <v>0.6216046996362926</v>
      </c>
    </row>
    <row r="17" spans="1:8" ht="14.25">
      <c r="A17" s="27" t="s">
        <v>41</v>
      </c>
      <c r="B17" s="25">
        <f>B8+B13</f>
        <v>28.42035612</v>
      </c>
      <c r="C17" s="25">
        <f>C8+C13</f>
        <v>30.3</v>
      </c>
      <c r="D17" s="26">
        <f>(B17-C17)/C17</f>
        <v>-0.0620344514851485</v>
      </c>
      <c r="E17" s="26">
        <f>(B17-'[1]上月'!B14)/'[1]上月'!B14</f>
        <v>-0.09357386216184316</v>
      </c>
      <c r="F17" s="25">
        <f>F8+F13</f>
        <v>183.42002208999997</v>
      </c>
      <c r="G17" s="25">
        <f>G8+G13</f>
        <v>180.7788095</v>
      </c>
      <c r="H17" s="26">
        <f>(F17-G17)/G17</f>
        <v>0.014610189088561184</v>
      </c>
    </row>
    <row r="18" spans="1:8" ht="14.25">
      <c r="A18" s="27" t="s">
        <v>43</v>
      </c>
      <c r="B18" s="25">
        <f>B9</f>
        <v>30.183588</v>
      </c>
      <c r="C18" s="25">
        <f>C9</f>
        <v>22.93</v>
      </c>
      <c r="D18" s="26">
        <f>(B18-C18)/C18</f>
        <v>0.3163361535106847</v>
      </c>
      <c r="E18" s="26">
        <f>(B18-'[1]上月'!B13)/'[1]上月'!B13</f>
        <v>-0.05011175752619837</v>
      </c>
      <c r="F18" s="25">
        <f>F9</f>
        <v>176.36859900000002</v>
      </c>
      <c r="G18" s="25">
        <f>G9</f>
        <v>137.295854</v>
      </c>
      <c r="H18" s="26">
        <f>(F18-G18)/G18</f>
        <v>0.2845879453869017</v>
      </c>
    </row>
  </sheetData>
  <mergeCells count="4">
    <mergeCell ref="A2:H2"/>
    <mergeCell ref="A4:A5"/>
    <mergeCell ref="B4:E4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D17" sqref="D17"/>
    </sheetView>
  </sheetViews>
  <sheetFormatPr defaultColWidth="9.00390625" defaultRowHeight="14.25"/>
  <sheetData>
    <row r="1" spans="1:14" ht="21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/>
      <c r="B2" s="31"/>
      <c r="C2" s="32"/>
      <c r="D2" s="31"/>
      <c r="E2" s="32"/>
      <c r="F2" s="31"/>
      <c r="G2" s="32"/>
      <c r="H2" s="31"/>
      <c r="I2" s="32"/>
      <c r="J2" s="31"/>
      <c r="K2" s="32"/>
      <c r="L2" s="31"/>
      <c r="M2" s="33" t="s">
        <v>45</v>
      </c>
      <c r="N2" s="33"/>
    </row>
    <row r="3" spans="1:14" ht="14.25">
      <c r="A3" s="34" t="s">
        <v>46</v>
      </c>
      <c r="B3" s="34" t="s">
        <v>47</v>
      </c>
      <c r="C3" s="35"/>
      <c r="D3" s="35"/>
      <c r="E3" s="35"/>
      <c r="F3" s="34" t="s">
        <v>48</v>
      </c>
      <c r="G3" s="35"/>
      <c r="H3" s="35"/>
      <c r="I3" s="35"/>
      <c r="J3" s="34" t="s">
        <v>49</v>
      </c>
      <c r="K3" s="35"/>
      <c r="L3" s="35"/>
      <c r="M3" s="35"/>
      <c r="N3" s="36" t="s">
        <v>50</v>
      </c>
    </row>
    <row r="4" spans="1:14" ht="14.25">
      <c r="A4" s="34"/>
      <c r="B4" s="37" t="s">
        <v>29</v>
      </c>
      <c r="C4" s="38"/>
      <c r="D4" s="34" t="s">
        <v>30</v>
      </c>
      <c r="E4" s="35"/>
      <c r="F4" s="37" t="s">
        <v>29</v>
      </c>
      <c r="G4" s="38"/>
      <c r="H4" s="34" t="s">
        <v>30</v>
      </c>
      <c r="I4" s="35"/>
      <c r="J4" s="37" t="s">
        <v>29</v>
      </c>
      <c r="K4" s="38"/>
      <c r="L4" s="34" t="s">
        <v>30</v>
      </c>
      <c r="M4" s="35"/>
      <c r="N4" s="39"/>
    </row>
    <row r="5" spans="1:14" ht="14.25">
      <c r="A5" s="34"/>
      <c r="B5" s="40" t="s">
        <v>51</v>
      </c>
      <c r="C5" s="41" t="s">
        <v>52</v>
      </c>
      <c r="D5" s="40" t="s">
        <v>53</v>
      </c>
      <c r="E5" s="41" t="s">
        <v>52</v>
      </c>
      <c r="F5" s="40" t="s">
        <v>51</v>
      </c>
      <c r="G5" s="41" t="s">
        <v>52</v>
      </c>
      <c r="H5" s="40" t="s">
        <v>53</v>
      </c>
      <c r="I5" s="41" t="s">
        <v>52</v>
      </c>
      <c r="J5" s="40" t="s">
        <v>51</v>
      </c>
      <c r="K5" s="41" t="s">
        <v>52</v>
      </c>
      <c r="L5" s="40" t="s">
        <v>53</v>
      </c>
      <c r="M5" s="41" t="s">
        <v>52</v>
      </c>
      <c r="N5" s="39"/>
    </row>
    <row r="6" spans="1:14" ht="14.25">
      <c r="A6" s="34"/>
      <c r="B6" s="40"/>
      <c r="C6" s="42" t="s">
        <v>54</v>
      </c>
      <c r="D6" s="40"/>
      <c r="E6" s="42" t="s">
        <v>54</v>
      </c>
      <c r="F6" s="40"/>
      <c r="G6" s="42" t="s">
        <v>54</v>
      </c>
      <c r="H6" s="40"/>
      <c r="I6" s="42" t="s">
        <v>54</v>
      </c>
      <c r="J6" s="40"/>
      <c r="K6" s="42" t="s">
        <v>54</v>
      </c>
      <c r="L6" s="40"/>
      <c r="M6" s="42" t="s">
        <v>54</v>
      </c>
      <c r="N6" s="43"/>
    </row>
    <row r="7" spans="1:14" ht="15">
      <c r="A7" s="44" t="s">
        <v>55</v>
      </c>
      <c r="B7" s="45">
        <v>41036.5</v>
      </c>
      <c r="C7" s="46">
        <f>(B7-'[2]与13年同期销量比较'!B4)/'[2]与13年同期销量比较'!B4*100</f>
        <v>1.3094574173908258</v>
      </c>
      <c r="D7" s="45">
        <v>241594.77</v>
      </c>
      <c r="E7" s="46">
        <f>(D7-'[2]与13年同期销量比较'!C4)/'[2]与13年同期销量比较'!C4*100</f>
        <v>-4.64287173261062</v>
      </c>
      <c r="F7" s="47">
        <v>170748.596</v>
      </c>
      <c r="G7" s="46">
        <f>(F7-'[2]与13年同期销量比较'!D4)/'[2]与13年同期销量比较'!D4*100</f>
        <v>300.1058968926147</v>
      </c>
      <c r="H7" s="45">
        <v>405509.4189</v>
      </c>
      <c r="I7" s="46">
        <f>(H7-'[2]与13年同期销量比较'!E4)/'[2]与13年同期销量比较'!E4*100</f>
        <v>45.851420401653236</v>
      </c>
      <c r="J7" s="45">
        <f>B7+F7</f>
        <v>211785.096</v>
      </c>
      <c r="K7" s="46">
        <f>(J7-'[2]与13年同期销量比较'!F4)/'[2]与13年同期销量比较'!F4*100</f>
        <v>154.6046578242321</v>
      </c>
      <c r="L7" s="45">
        <f aca="true" t="shared" si="0" ref="L7:L38">D7+H7</f>
        <v>647104.1889</v>
      </c>
      <c r="M7" s="46">
        <f>(L7-'[2]与13年同期销量比较'!I4)/'[2]与13年同期销量比较'!I4*100</f>
        <v>21.77645047663049</v>
      </c>
      <c r="N7" s="48">
        <f>RANK(L7,$L$7:$L$37)</f>
        <v>8</v>
      </c>
    </row>
    <row r="8" spans="1:14" ht="15">
      <c r="A8" s="44" t="s">
        <v>56</v>
      </c>
      <c r="B8" s="45">
        <v>31999.13</v>
      </c>
      <c r="C8" s="46">
        <f>(B8-'[2]与13年同期销量比较'!B5)/'[2]与13年同期销量比较'!B5*100</f>
        <v>34.62955670330374</v>
      </c>
      <c r="D8" s="45">
        <v>199791.49</v>
      </c>
      <c r="E8" s="46">
        <f>(D8-'[2]与13年同期销量比较'!C5)/'[2]与13年同期销量比较'!C5*100</f>
        <v>40.06168164180035</v>
      </c>
      <c r="F8" s="47">
        <v>86907.2377</v>
      </c>
      <c r="G8" s="46">
        <f>(F8-'[2]与13年同期销量比较'!D5)/'[2]与13年同期销量比较'!D5*100</f>
        <v>263.5597127761043</v>
      </c>
      <c r="H8" s="45">
        <v>268534.118</v>
      </c>
      <c r="I8" s="46">
        <f>(H8-'[2]与13年同期销量比较'!E5)/'[2]与13年同期销量比较'!E5*100</f>
        <v>32.43788206704887</v>
      </c>
      <c r="J8" s="45">
        <f aca="true" t="shared" si="1" ref="J8:J38">B8+F8</f>
        <v>118906.3677</v>
      </c>
      <c r="K8" s="46">
        <f>(J8-'[2]与13年同期销量比较'!F5)/'[2]与13年同期销量比较'!F5*100</f>
        <v>149.42177668019613</v>
      </c>
      <c r="L8" s="45">
        <f t="shared" si="0"/>
        <v>468325.608</v>
      </c>
      <c r="M8" s="46">
        <f>(L8-'[2]与13年同期销量比较'!I5)/'[2]与13年同期销量比较'!I5*100</f>
        <v>35.58633448415585</v>
      </c>
      <c r="N8" s="48">
        <f aca="true" t="shared" si="2" ref="N8:N37">RANK(L8,$L$7:$L$37)</f>
        <v>19</v>
      </c>
    </row>
    <row r="9" spans="1:14" ht="15">
      <c r="A9" s="44" t="s">
        <v>57</v>
      </c>
      <c r="B9" s="45">
        <v>54487.15</v>
      </c>
      <c r="C9" s="46">
        <f>(B9-'[2]与13年同期销量比较'!B6)/'[2]与13年同期销量比较'!B6*100</f>
        <v>-4.840316703240471</v>
      </c>
      <c r="D9" s="45">
        <v>374918.62</v>
      </c>
      <c r="E9" s="46">
        <f>(D9-'[2]与13年同期销量比较'!C6)/'[2]与13年同期销量比较'!C6*100</f>
        <v>-1.5223768843285368</v>
      </c>
      <c r="F9" s="47">
        <v>63023.4457</v>
      </c>
      <c r="G9" s="46">
        <f>(F9-'[2]与13年同期销量比较'!D6)/'[2]与13年同期销量比较'!D6*100</f>
        <v>38.87490435712232</v>
      </c>
      <c r="H9" s="45">
        <v>360531.7553</v>
      </c>
      <c r="I9" s="46">
        <f>(H9-'[2]与13年同期销量比较'!E6)/'[2]与13年同期销量比较'!E6*100</f>
        <v>26.178324685654196</v>
      </c>
      <c r="J9" s="45">
        <f t="shared" si="1"/>
        <v>117510.5957</v>
      </c>
      <c r="K9" s="46">
        <f>(J9-'[2]与13年同期销量比较'!F6)/'[2]与13年同期销量比较'!F6*100</f>
        <v>14.487997728505741</v>
      </c>
      <c r="L9" s="45">
        <f t="shared" si="0"/>
        <v>735450.3753</v>
      </c>
      <c r="M9" s="46">
        <f>(L9-'[2]与13年同期销量比较'!I6)/'[2]与13年同期销量比较'!I6*100</f>
        <v>10.35400825444018</v>
      </c>
      <c r="N9" s="48">
        <f t="shared" si="2"/>
        <v>6</v>
      </c>
    </row>
    <row r="10" spans="1:14" ht="15">
      <c r="A10" s="44" t="s">
        <v>58</v>
      </c>
      <c r="B10" s="45">
        <v>35915.7944</v>
      </c>
      <c r="C10" s="46">
        <f>(B10-'[2]与13年同期销量比较'!B7)/'[2]与13年同期销量比较'!B7*100</f>
        <v>60.784760905388644</v>
      </c>
      <c r="D10" s="45">
        <v>195372.23189999998</v>
      </c>
      <c r="E10" s="46">
        <f>(D10-'[2]与13年同期销量比较'!C7)/'[2]与13年同期销量比较'!C7*100</f>
        <v>41.77718203707905</v>
      </c>
      <c r="F10" s="47">
        <v>17442.4011</v>
      </c>
      <c r="G10" s="46">
        <f>(F10-'[2]与13年同期销量比较'!D7)/'[2]与13年同期销量比较'!D7*100</f>
        <v>12.014741345562298</v>
      </c>
      <c r="H10" s="45">
        <v>94270.8806</v>
      </c>
      <c r="I10" s="46">
        <f>(H10-'[2]与13年同期销量比较'!E7)/'[2]与13年同期销量比较'!E7*100</f>
        <v>33.26938526576329</v>
      </c>
      <c r="J10" s="45">
        <f t="shared" si="1"/>
        <v>53358.1955</v>
      </c>
      <c r="K10" s="46">
        <f>(J10-'[2]与13年同期销量比较'!F7)/'[2]与13年同期销量比较'!F7*100</f>
        <v>40.752135208372394</v>
      </c>
      <c r="L10" s="45">
        <f t="shared" si="0"/>
        <v>289643.1125</v>
      </c>
      <c r="M10" s="46">
        <f>(L10-'[2]与13年同期销量比较'!I7)/'[2]与13年同期销量比较'!I7*100</f>
        <v>38.89131602153523</v>
      </c>
      <c r="N10" s="48">
        <f t="shared" si="2"/>
        <v>26</v>
      </c>
    </row>
    <row r="11" spans="1:14" ht="15">
      <c r="A11" s="44" t="s">
        <v>59</v>
      </c>
      <c r="B11" s="45">
        <v>38539.686799999996</v>
      </c>
      <c r="C11" s="46">
        <f>(B11-'[2]与13年同期销量比较'!B8)/'[2]与13年同期销量比较'!B8*100</f>
        <v>10.032375590886366</v>
      </c>
      <c r="D11" s="45">
        <v>234209.144</v>
      </c>
      <c r="E11" s="46">
        <f>(D11-'[2]与13年同期销量比较'!C8)/'[2]与13年同期销量比较'!C8*100</f>
        <v>24.251572129518763</v>
      </c>
      <c r="F11" s="47">
        <v>26332.8665</v>
      </c>
      <c r="G11" s="46">
        <f>(F11-'[2]与13年同期销量比较'!D8)/'[2]与13年同期销量比较'!D8*100</f>
        <v>28.869407632490248</v>
      </c>
      <c r="H11" s="45">
        <v>144794.6889</v>
      </c>
      <c r="I11" s="46">
        <f>(H11-'[2]与13年同期销量比较'!E8)/'[2]与13年同期销量比较'!E8*100</f>
        <v>44.865777434302565</v>
      </c>
      <c r="J11" s="45">
        <f t="shared" si="1"/>
        <v>64872.5533</v>
      </c>
      <c r="K11" s="46">
        <f>(J11-'[2]与13年同期销量比较'!F8)/'[2]与13年同期销量比较'!F8*100</f>
        <v>16.97277702176306</v>
      </c>
      <c r="L11" s="45">
        <f t="shared" si="0"/>
        <v>379003.83290000004</v>
      </c>
      <c r="M11" s="46">
        <f>(L11-'[2]与13年同期销量比较'!I8)/'[2]与13年同期销量比较'!I8*100</f>
        <v>31.394686933795178</v>
      </c>
      <c r="N11" s="48">
        <f t="shared" si="2"/>
        <v>23</v>
      </c>
    </row>
    <row r="12" spans="1:14" ht="15">
      <c r="A12" s="44" t="s">
        <v>60</v>
      </c>
      <c r="B12" s="45">
        <v>90395.78</v>
      </c>
      <c r="C12" s="46">
        <f>(B12-'[2]与13年同期销量比较'!B9)/'[2]与13年同期销量比较'!B9*100</f>
        <v>22.719559818057046</v>
      </c>
      <c r="D12" s="45">
        <v>536486.75</v>
      </c>
      <c r="E12" s="46">
        <f>(D12-'[2]与13年同期销量比较'!C9)/'[2]与13年同期销量比较'!C9*100</f>
        <v>17.2283009699117</v>
      </c>
      <c r="F12" s="47">
        <v>46438.023</v>
      </c>
      <c r="G12" s="46">
        <f>(F12-'[2]与13年同期销量比较'!D9)/'[2]与13年同期销量比较'!D9*100</f>
        <v>20.88612426784931</v>
      </c>
      <c r="H12" s="45">
        <v>234741.1071</v>
      </c>
      <c r="I12" s="46">
        <f>(H12-'[2]与13年同期销量比较'!E9)/'[2]与13年同期销量比较'!E9*100</f>
        <v>-2.3638053381073636</v>
      </c>
      <c r="J12" s="45">
        <f t="shared" si="1"/>
        <v>136833.803</v>
      </c>
      <c r="K12" s="46">
        <f>(J12-'[2]与13年同期销量比较'!F9)/'[2]与13年同期销量比较'!F9*100</f>
        <v>22.091134536342917</v>
      </c>
      <c r="L12" s="45">
        <f t="shared" si="0"/>
        <v>771227.8571</v>
      </c>
      <c r="M12" s="46">
        <f>(L12-'[2]与13年同期销量比较'!I9)/'[2]与13年同期销量比较'!I9*100</f>
        <v>10.48049866530941</v>
      </c>
      <c r="N12" s="48">
        <f t="shared" si="2"/>
        <v>5</v>
      </c>
    </row>
    <row r="13" spans="1:14" ht="15">
      <c r="A13" s="44" t="s">
        <v>61</v>
      </c>
      <c r="B13" s="45">
        <v>32612.796200000004</v>
      </c>
      <c r="C13" s="46">
        <f>(B13-'[2]与13年同期销量比较'!B10)/'[2]与13年同期销量比较'!B10*100</f>
        <v>-8.069834438411501</v>
      </c>
      <c r="D13" s="45">
        <v>214779.1068</v>
      </c>
      <c r="E13" s="46">
        <f>(D13-'[2]与13年同期销量比较'!C10)/'[2]与13年同期销量比较'!C10*100</f>
        <v>0.8066947788880217</v>
      </c>
      <c r="F13" s="47">
        <v>32003.058</v>
      </c>
      <c r="G13" s="46">
        <f>(F13-'[2]与13年同期销量比较'!D10)/'[2]与13年同期销量比较'!D10*100</f>
        <v>15.09831396902328</v>
      </c>
      <c r="H13" s="45">
        <v>182156.3716</v>
      </c>
      <c r="I13" s="46">
        <f>(H13-'[2]与13年同期销量比较'!E10)/'[2]与13年同期销量比较'!E10*100</f>
        <v>9.3243490294929</v>
      </c>
      <c r="J13" s="45">
        <f t="shared" si="1"/>
        <v>64615.8542</v>
      </c>
      <c r="K13" s="46">
        <f>(J13-'[2]与13年同期销量比较'!F10)/'[2]与13年同期销量比较'!F10*100</f>
        <v>2.11006026326032</v>
      </c>
      <c r="L13" s="45">
        <f t="shared" si="0"/>
        <v>396935.4784</v>
      </c>
      <c r="M13" s="46">
        <f>(L13-'[2]与13年同期销量比较'!I10)/'[2]与13年同期销量比较'!I10*100</f>
        <v>4.544607819157875</v>
      </c>
      <c r="N13" s="48">
        <f t="shared" si="2"/>
        <v>21</v>
      </c>
    </row>
    <row r="14" spans="1:14" ht="15">
      <c r="A14" s="44" t="s">
        <v>62</v>
      </c>
      <c r="B14" s="45">
        <v>39611.86</v>
      </c>
      <c r="C14" s="46">
        <f>(B14-'[2]与13年同期销量比较'!B11)/'[2]与13年同期销量比较'!B11*100</f>
        <v>14.245493124538175</v>
      </c>
      <c r="D14" s="45">
        <v>253504.79</v>
      </c>
      <c r="E14" s="46">
        <f>(D14-'[2]与13年同期销量比较'!C11)/'[2]与13年同期销量比较'!C11*100</f>
        <v>17.010687743516684</v>
      </c>
      <c r="F14" s="47">
        <v>73874.573</v>
      </c>
      <c r="G14" s="46">
        <f>(F14-'[2]与13年同期销量比较'!D11)/'[2]与13年同期销量比较'!D11*100</f>
        <v>111.37768761487692</v>
      </c>
      <c r="H14" s="45">
        <v>318774.0086</v>
      </c>
      <c r="I14" s="46">
        <f>(H14-'[2]与13年同期销量比较'!E11)/'[2]与13年同期销量比较'!E11*100</f>
        <v>55.607261362908936</v>
      </c>
      <c r="J14" s="45">
        <f t="shared" si="1"/>
        <v>113486.433</v>
      </c>
      <c r="K14" s="46">
        <f>(J14-'[2]与13年同期销量比较'!F11)/'[2]与13年同期销量比较'!F11*100</f>
        <v>63.00447414592589</v>
      </c>
      <c r="L14" s="45">
        <f t="shared" si="0"/>
        <v>572278.7986</v>
      </c>
      <c r="M14" s="46">
        <f>(L14-'[2]与13年同期销量比较'!I11)/'[2]与13年同期销量比较'!I11*100</f>
        <v>35.769050023853474</v>
      </c>
      <c r="N14" s="48">
        <f t="shared" si="2"/>
        <v>12</v>
      </c>
    </row>
    <row r="15" spans="1:14" ht="15">
      <c r="A15" s="44" t="s">
        <v>63</v>
      </c>
      <c r="B15" s="45">
        <v>38390.48</v>
      </c>
      <c r="C15" s="46">
        <f>(B15-'[2]与13年同期销量比较'!B12)/'[2]与13年同期销量比较'!B12*100</f>
        <v>36.65803205639113</v>
      </c>
      <c r="D15" s="45">
        <v>217046.33299999996</v>
      </c>
      <c r="E15" s="46">
        <f>(D15-'[2]与13年同期销量比较'!C12)/'[2]与13年同期销量比较'!C12*100</f>
        <v>29.506850702958676</v>
      </c>
      <c r="F15" s="47">
        <v>142263.6982</v>
      </c>
      <c r="G15" s="46">
        <f>(F15-'[2]与13年同期销量比较'!D12)/'[2]与13年同期销量比较'!D12*100</f>
        <v>330.19501567287676</v>
      </c>
      <c r="H15" s="45">
        <v>391352.9449</v>
      </c>
      <c r="I15" s="46">
        <f>(H15-'[2]与13年同期销量比较'!E12)/'[2]与13年同期销量比较'!E12*100</f>
        <v>121.51556826103926</v>
      </c>
      <c r="J15" s="45">
        <f t="shared" si="1"/>
        <v>180654.17820000002</v>
      </c>
      <c r="K15" s="46">
        <f>(J15-'[2]与13年同期销量比较'!F12)/'[2]与13年同期销量比较'!F12*100</f>
        <v>195.37019183254307</v>
      </c>
      <c r="L15" s="45">
        <f t="shared" si="0"/>
        <v>608399.2779</v>
      </c>
      <c r="M15" s="46">
        <f>(L15-'[2]与13年同期销量比较'!I12)/'[2]与13年同期销量比较'!I12*100</f>
        <v>76.72406069980585</v>
      </c>
      <c r="N15" s="48">
        <f t="shared" si="2"/>
        <v>10</v>
      </c>
    </row>
    <row r="16" spans="1:14" ht="15">
      <c r="A16" s="44" t="s">
        <v>64</v>
      </c>
      <c r="B16" s="45">
        <v>121354.0655</v>
      </c>
      <c r="C16" s="46">
        <f>(B16-'[2]与13年同期销量比较'!B13)/'[2]与13年同期销量比较'!B13*100</f>
        <v>12.602801011025141</v>
      </c>
      <c r="D16" s="45">
        <v>673367.4297</v>
      </c>
      <c r="E16" s="46">
        <f>(D16-'[2]与13年同期销量比较'!C13)/'[2]与13年同期销量比较'!C13*100</f>
        <v>5.565578592020993</v>
      </c>
      <c r="F16" s="47">
        <v>214521.6688</v>
      </c>
      <c r="G16" s="46">
        <f>(F16-'[2]与13年同期销量比较'!D13)/'[2]与13年同期销量比较'!D13*100</f>
        <v>82.79802799001028</v>
      </c>
      <c r="H16" s="45">
        <v>840203.619</v>
      </c>
      <c r="I16" s="46">
        <f>(H16-'[2]与13年同期销量比较'!E13)/'[2]与13年同期销量比较'!E13*100</f>
        <v>5.812158672085794</v>
      </c>
      <c r="J16" s="45">
        <f t="shared" si="1"/>
        <v>335875.7343</v>
      </c>
      <c r="K16" s="46">
        <f>(J16-'[2]与13年同期销量比较'!F13)/'[2]与13年同期销量比较'!F13*100</f>
        <v>49.19437194174001</v>
      </c>
      <c r="L16" s="45">
        <f t="shared" si="0"/>
        <v>1513571.0487</v>
      </c>
      <c r="M16" s="46">
        <f>(L16-'[2]与13年同期销量比较'!I13)/'[2]与13年同期销量比较'!I13*100</f>
        <v>5.702316413158355</v>
      </c>
      <c r="N16" s="48">
        <f t="shared" si="2"/>
        <v>2</v>
      </c>
    </row>
    <row r="17" spans="1:14" ht="15">
      <c r="A17" s="44" t="s">
        <v>65</v>
      </c>
      <c r="B17" s="45">
        <v>107665.88</v>
      </c>
      <c r="C17" s="46">
        <f>(B17-'[2]与13年同期销量比较'!B14)/'[2]与13年同期销量比较'!B14*100</f>
        <v>9.695823146490444</v>
      </c>
      <c r="D17" s="45">
        <v>655862.49</v>
      </c>
      <c r="E17" s="46">
        <f>(D17-'[2]与13年同期销量比较'!C14)/'[2]与13年同期销量比较'!C14*100</f>
        <v>5.898904728920516</v>
      </c>
      <c r="F17" s="47">
        <v>144564.3905</v>
      </c>
      <c r="G17" s="46">
        <f>(F17-'[2]与13年同期销量比较'!D14)/'[2]与13年同期销量比较'!D14*100</f>
        <v>87.82606023366331</v>
      </c>
      <c r="H17" s="45">
        <v>493051.66</v>
      </c>
      <c r="I17" s="46">
        <f>(H17-'[2]与13年同期销量比较'!E14)/'[2]与13年同期销量比较'!E14*100</f>
        <v>11.213856258157959</v>
      </c>
      <c r="J17" s="45">
        <f t="shared" si="1"/>
        <v>252230.2705</v>
      </c>
      <c r="K17" s="46">
        <f>(J17-'[2]与13年同期销量比较'!F14)/'[2]与13年同期销量比较'!F14*100</f>
        <v>44.03557865593237</v>
      </c>
      <c r="L17" s="45">
        <f t="shared" si="0"/>
        <v>1148914.15</v>
      </c>
      <c r="M17" s="46">
        <f>(L17-'[2]与13年同期销量比较'!I14)/'[2]与13年同期销量比较'!I14*100</f>
        <v>8.11626514411921</v>
      </c>
      <c r="N17" s="48">
        <f t="shared" si="2"/>
        <v>4</v>
      </c>
    </row>
    <row r="18" spans="1:14" ht="15">
      <c r="A18" s="44" t="s">
        <v>66</v>
      </c>
      <c r="B18" s="45">
        <v>56512.61</v>
      </c>
      <c r="C18" s="46">
        <f>(B18-'[2]与13年同期销量比较'!B15)/'[2]与13年同期销量比较'!B15*100</f>
        <v>4.0415447366265145</v>
      </c>
      <c r="D18" s="45">
        <v>335044.28</v>
      </c>
      <c r="E18" s="46">
        <f>(D18-'[2]与13年同期销量比较'!C15)/'[2]与13年同期销量比较'!C15*100</f>
        <v>17.785064409017192</v>
      </c>
      <c r="F18" s="47">
        <v>35048.3952</v>
      </c>
      <c r="G18" s="46">
        <f>(F18-'[2]与13年同期销量比较'!D15)/'[2]与13年同期销量比较'!D15*100</f>
        <v>27.678325125232604</v>
      </c>
      <c r="H18" s="45">
        <v>179775.5553</v>
      </c>
      <c r="I18" s="46">
        <f>(H18-'[2]与13年同期销量比较'!E15)/'[2]与13年同期销量比较'!E15*100</f>
        <v>8.419076304780923</v>
      </c>
      <c r="J18" s="45">
        <f t="shared" si="1"/>
        <v>91561.0052</v>
      </c>
      <c r="K18" s="46">
        <f>(J18-'[2]与13年同期销量比较'!F15)/'[2]与13年同期销量比较'!F15*100</f>
        <v>11.976718960219104</v>
      </c>
      <c r="L18" s="45">
        <f t="shared" si="0"/>
        <v>514819.83530000004</v>
      </c>
      <c r="M18" s="46">
        <f>(L18-'[2]与13年同期销量比较'!I15)/'[2]与13年同期销量比较'!I15*100</f>
        <v>14.335961789686657</v>
      </c>
      <c r="N18" s="48">
        <f t="shared" si="2"/>
        <v>18</v>
      </c>
    </row>
    <row r="19" spans="1:14" ht="15">
      <c r="A19" s="44" t="s">
        <v>67</v>
      </c>
      <c r="B19" s="45">
        <v>45603.34</v>
      </c>
      <c r="C19" s="46">
        <f>(B19-'[2]与13年同期销量比较'!B16)/'[2]与13年同期销量比较'!B16*100</f>
        <v>10.245745394011431</v>
      </c>
      <c r="D19" s="45">
        <v>240173.08</v>
      </c>
      <c r="E19" s="46">
        <f>(D19-'[2]与13年同期销量比较'!C16)/'[2]与13年同期销量比较'!C16*100</f>
        <v>2.9476283750150043</v>
      </c>
      <c r="F19" s="47">
        <v>50655.7225</v>
      </c>
      <c r="G19" s="46">
        <f>(F19-'[2]与13年同期销量比较'!D16)/'[2]与13年同期销量比较'!D16*100</f>
        <v>5.022909025001032</v>
      </c>
      <c r="H19" s="45">
        <v>303842.585</v>
      </c>
      <c r="I19" s="46">
        <f>(H19-'[2]与13年同期销量比较'!E16)/'[2]与13年同期销量比较'!E16*100</f>
        <v>1.436633644616099</v>
      </c>
      <c r="J19" s="45">
        <f t="shared" si="1"/>
        <v>96259.0625</v>
      </c>
      <c r="K19" s="46">
        <f>(J19-'[2]与13年同期销量比较'!F16)/'[2]与13年同期销量比较'!F16*100</f>
        <v>7.434157624857517</v>
      </c>
      <c r="L19" s="45">
        <f t="shared" si="0"/>
        <v>544015.665</v>
      </c>
      <c r="M19" s="46">
        <f>(L19-'[2]与13年同期销量比较'!I16)/'[2]与13年同期销量比较'!I16*100</f>
        <v>2.098206440542304</v>
      </c>
      <c r="N19" s="48">
        <f t="shared" si="2"/>
        <v>16</v>
      </c>
    </row>
    <row r="20" spans="1:14" ht="15">
      <c r="A20" s="44" t="s">
        <v>68</v>
      </c>
      <c r="B20" s="45">
        <v>54541.81659999999</v>
      </c>
      <c r="C20" s="46">
        <f>(B20-'[2]与13年同期销量比较'!B17)/'[2]与13年同期销量比较'!B17*100</f>
        <v>42.15133061098536</v>
      </c>
      <c r="D20" s="45">
        <v>304422.3532</v>
      </c>
      <c r="E20" s="46">
        <f>(D20-'[2]与13年同期销量比较'!C17)/'[2]与13年同期销量比较'!C17*100</f>
        <v>40.54889973851238</v>
      </c>
      <c r="F20" s="47">
        <v>72676.4464</v>
      </c>
      <c r="G20" s="46">
        <f>(F20-'[2]与13年同期销量比较'!D17)/'[2]与13年同期销量比较'!D17*100</f>
        <v>83.26640575715236</v>
      </c>
      <c r="H20" s="45">
        <v>258168.3407</v>
      </c>
      <c r="I20" s="46">
        <f>(H20-'[2]与13年同期销量比较'!E17)/'[2]与13年同期销量比较'!E17*100</f>
        <v>-2.825890791914618</v>
      </c>
      <c r="J20" s="45">
        <f t="shared" si="1"/>
        <v>127218.26299999999</v>
      </c>
      <c r="K20" s="46">
        <f>(J20-'[2]与13年同期销量比较'!F17)/'[2]与13年同期销量比较'!F17*100</f>
        <v>63.04804704369239</v>
      </c>
      <c r="L20" s="45">
        <f t="shared" si="0"/>
        <v>562590.6939000001</v>
      </c>
      <c r="M20" s="46">
        <f>(L20-'[2]与13年同期销量比较'!I17)/'[2]与13年同期销量比较'!I17*100</f>
        <v>16.654379743079854</v>
      </c>
      <c r="N20" s="48">
        <f t="shared" si="2"/>
        <v>13</v>
      </c>
    </row>
    <row r="21" spans="1:14" ht="15">
      <c r="A21" s="44" t="s">
        <v>69</v>
      </c>
      <c r="B21" s="45">
        <v>121782.30889999999</v>
      </c>
      <c r="C21" s="46">
        <f>(B21-'[2]与13年同期销量比较'!B18)/'[2]与13年同期销量比较'!B18*100</f>
        <v>10.625666212230104</v>
      </c>
      <c r="D21" s="45">
        <v>727848.11</v>
      </c>
      <c r="E21" s="46">
        <f>(D21-'[2]与13年同期销量比较'!C18)/'[2]与13年同期销量比较'!C18*100</f>
        <v>12.938515746177478</v>
      </c>
      <c r="F21" s="47">
        <v>139555.5429</v>
      </c>
      <c r="G21" s="46">
        <f>(F21-'[2]与13年同期销量比较'!D18)/'[2]与13年同期销量比较'!D18*100</f>
        <v>47.746196205577576</v>
      </c>
      <c r="H21" s="45">
        <v>676889.9934</v>
      </c>
      <c r="I21" s="46">
        <f>(H21-'[2]与13年同期销量比较'!E18)/'[2]与13年同期销量比较'!E18*100</f>
        <v>12.580466918204596</v>
      </c>
      <c r="J21" s="45">
        <f t="shared" si="1"/>
        <v>261337.8518</v>
      </c>
      <c r="K21" s="46">
        <f>(J21-'[2]与13年同期销量比较'!F18)/'[2]与13年同期销量比较'!F18*100</f>
        <v>27.767762161649884</v>
      </c>
      <c r="L21" s="45">
        <f t="shared" si="0"/>
        <v>1404738.1034</v>
      </c>
      <c r="M21" s="46">
        <f>(L21-'[2]与13年同期销量比较'!I18)/'[2]与13年同期销量比较'!I18*100</f>
        <v>12.76570172778084</v>
      </c>
      <c r="N21" s="48">
        <f t="shared" si="2"/>
        <v>3</v>
      </c>
    </row>
    <row r="22" spans="1:14" ht="15">
      <c r="A22" s="44" t="s">
        <v>70</v>
      </c>
      <c r="B22" s="45">
        <v>57097.66</v>
      </c>
      <c r="C22" s="46">
        <f>(B22-'[2]与13年同期销量比较'!B19)/'[2]与13年同期销量比较'!B19*100</f>
        <v>23.58808891001445</v>
      </c>
      <c r="D22" s="45">
        <v>313076.7</v>
      </c>
      <c r="E22" s="46">
        <f>(D22-'[2]与13年同期销量比较'!C19)/'[2]与13年同期销量比较'!C19*100</f>
        <v>10.911059573130332</v>
      </c>
      <c r="F22" s="47">
        <v>70776.4938</v>
      </c>
      <c r="G22" s="46">
        <f>(F22-'[2]与13年同期销量比较'!D19)/'[2]与13年同期销量比较'!D19*100</f>
        <v>45.96055979171489</v>
      </c>
      <c r="H22" s="45">
        <v>385889.4503</v>
      </c>
      <c r="I22" s="46">
        <f>(H22-'[2]与13年同期销量比较'!E19)/'[2]与13年同期销量比较'!E19*100</f>
        <v>39.477093425896506</v>
      </c>
      <c r="J22" s="45">
        <f t="shared" si="1"/>
        <v>127874.1538</v>
      </c>
      <c r="K22" s="46">
        <f>(J22-'[2]与13年同期销量比较'!F19)/'[2]与13年同期销量比较'!F19*100</f>
        <v>35.04487515717531</v>
      </c>
      <c r="L22" s="45">
        <f t="shared" si="0"/>
        <v>698966.1503000001</v>
      </c>
      <c r="M22" s="46">
        <f>(L22-'[2]与13年同期销量比较'!I19)/'[2]与13年同期销量比较'!I19*100</f>
        <v>25.05075804715706</v>
      </c>
      <c r="N22" s="48">
        <f t="shared" si="2"/>
        <v>7</v>
      </c>
    </row>
    <row r="23" spans="1:14" ht="15">
      <c r="A23" s="44" t="s">
        <v>71</v>
      </c>
      <c r="B23" s="45">
        <v>66442.3705</v>
      </c>
      <c r="C23" s="46">
        <f>(B23-'[2]与13年同期销量比较'!B20)/'[2]与13年同期销量比较'!B20*100</f>
        <v>21.353445372441698</v>
      </c>
      <c r="D23" s="45">
        <v>407487.11449999997</v>
      </c>
      <c r="E23" s="46">
        <f>(D23-'[2]与13年同期销量比较'!C20)/'[2]与13年同期销量比较'!C20*100</f>
        <v>8.125842214173089</v>
      </c>
      <c r="F23" s="47">
        <v>30090.9289</v>
      </c>
      <c r="G23" s="46">
        <f>(F23-'[2]与13年同期销量比较'!D20)/'[2]与13年同期销量比较'!D20*100</f>
        <v>16.017257591457465</v>
      </c>
      <c r="H23" s="45">
        <v>150590.3776</v>
      </c>
      <c r="I23" s="46">
        <f>(H23-'[2]与13年同期销量比较'!E20)/'[2]与13年同期销量比较'!E20*100</f>
        <v>-7.501348149574903</v>
      </c>
      <c r="J23" s="45">
        <f t="shared" si="1"/>
        <v>96533.2994</v>
      </c>
      <c r="K23" s="46">
        <f>(J23-'[2]与13年同期销量比较'!F20)/'[2]与13年同期销量比较'!F20*100</f>
        <v>19.638158855189225</v>
      </c>
      <c r="L23" s="45">
        <f t="shared" si="0"/>
        <v>558077.4920999999</v>
      </c>
      <c r="M23" s="46">
        <f>(L23-'[2]与13年同期销量比较'!I20)/'[2]与13年同期销量比较'!I20*100</f>
        <v>3.4115420729779777</v>
      </c>
      <c r="N23" s="48">
        <f t="shared" si="2"/>
        <v>14</v>
      </c>
    </row>
    <row r="24" spans="1:14" ht="15">
      <c r="A24" s="44" t="s">
        <v>72</v>
      </c>
      <c r="B24" s="45">
        <v>59497.7929</v>
      </c>
      <c r="C24" s="46">
        <f>(B24-'[2]与13年同期销量比较'!B21)/'[2]与13年同期销量比较'!B21*100</f>
        <v>17.939484888616388</v>
      </c>
      <c r="D24" s="45">
        <v>362511.8533</v>
      </c>
      <c r="E24" s="46">
        <f>(D24-'[2]与13年同期销量比较'!C21)/'[2]与13年同期销量比较'!C21*100</f>
        <v>22.768232298212553</v>
      </c>
      <c r="F24" s="47">
        <v>63988.7677</v>
      </c>
      <c r="G24" s="46">
        <f>(F24-'[2]与13年同期销量比较'!D21)/'[2]与13年同期销量比较'!D21*100</f>
        <v>180.75938658592165</v>
      </c>
      <c r="H24" s="45">
        <v>269500.4097</v>
      </c>
      <c r="I24" s="46">
        <f>(H24-'[2]与13年同期销量比较'!E21)/'[2]与13年同期销量比较'!E21*100</f>
        <v>88.17568396726327</v>
      </c>
      <c r="J24" s="45">
        <f t="shared" si="1"/>
        <v>123486.5606</v>
      </c>
      <c r="K24" s="46">
        <f>(J24-'[2]与13年同期销量比较'!F21)/'[2]与13年同期销量比较'!F21*100</f>
        <v>68.60754217520281</v>
      </c>
      <c r="L24" s="45">
        <f t="shared" si="0"/>
        <v>632012.263</v>
      </c>
      <c r="M24" s="46">
        <f>(L24-'[2]与13年同期销量比较'!I21)/'[2]与13年同期销量比较'!I21*100</f>
        <v>44.1308574915905</v>
      </c>
      <c r="N24" s="48">
        <f t="shared" si="2"/>
        <v>9</v>
      </c>
    </row>
    <row r="25" spans="1:14" ht="15">
      <c r="A25" s="44" t="s">
        <v>73</v>
      </c>
      <c r="B25" s="45">
        <v>169472.50410000002</v>
      </c>
      <c r="C25" s="46">
        <f>(B25-'[2]与13年同期销量比较'!B22)/'[2]与13年同期销量比较'!B22*100</f>
        <v>7.292410715798322</v>
      </c>
      <c r="D25" s="45">
        <v>988855.4391</v>
      </c>
      <c r="E25" s="46">
        <f>(D25-'[2]与13年同期销量比较'!C22)/'[2]与13年同期销量比较'!C22*100</f>
        <v>8.7212259728759</v>
      </c>
      <c r="F25" s="47">
        <v>121816.4725</v>
      </c>
      <c r="G25" s="46">
        <f>(F25-'[2]与13年同期销量比较'!D22)/'[2]与13年同期销量比较'!D22*100</f>
        <v>29.76281828340579</v>
      </c>
      <c r="H25" s="45">
        <v>665906.5519</v>
      </c>
      <c r="I25" s="46">
        <f>(H25-'[2]与13年同期销量比较'!E22)/'[2]与13年同期销量比较'!E22*100</f>
        <v>18.011728147828073</v>
      </c>
      <c r="J25" s="45">
        <f t="shared" si="1"/>
        <v>291288.97660000005</v>
      </c>
      <c r="K25" s="46">
        <f>(J25-'[2]与13年同期销量比较'!F22)/'[2]与13年同期销量比较'!F22*100</f>
        <v>15.668842157796464</v>
      </c>
      <c r="L25" s="45">
        <f t="shared" si="0"/>
        <v>1654761.991</v>
      </c>
      <c r="M25" s="46">
        <f>(L25-'[2]与13年同期销量比较'!I22)/'[2]与13年同期销量比较'!I22*100</f>
        <v>12.27825513006531</v>
      </c>
      <c r="N25" s="48">
        <f t="shared" si="2"/>
        <v>1</v>
      </c>
    </row>
    <row r="26" spans="1:14" ht="15">
      <c r="A26" s="44" t="s">
        <v>74</v>
      </c>
      <c r="B26" s="45">
        <v>70490.0468</v>
      </c>
      <c r="C26" s="46">
        <f>(B26-'[2]与13年同期销量比较'!B23)/'[2]与13年同期销量比较'!B23*100</f>
        <v>83.94664533106199</v>
      </c>
      <c r="D26" s="45">
        <v>306916.5891</v>
      </c>
      <c r="E26" s="46">
        <f>(D26-'[2]与13年同期销量比较'!C23)/'[2]与13年同期销量比较'!C23*100</f>
        <v>40.80487178709619</v>
      </c>
      <c r="F26" s="47">
        <v>10178.73</v>
      </c>
      <c r="G26" s="46">
        <f>(F26-'[2]与13年同期销量比较'!D23)/'[2]与13年同期销量比较'!D23*100</f>
        <v>67.14464010853605</v>
      </c>
      <c r="H26" s="45">
        <v>50619.7957</v>
      </c>
      <c r="I26" s="46">
        <f>(H26-'[2]与13年同期销量比较'!E23)/'[2]与13年同期销量比较'!E23*100</f>
        <v>17.21355854021979</v>
      </c>
      <c r="J26" s="45">
        <f t="shared" si="1"/>
        <v>80668.77679999999</v>
      </c>
      <c r="K26" s="46">
        <f>(J26-'[2]与13年同期销量比较'!F23)/'[2]与13年同期销量比较'!F23*100</f>
        <v>81.64268657502498</v>
      </c>
      <c r="L26" s="45">
        <f t="shared" si="0"/>
        <v>357536.3848</v>
      </c>
      <c r="M26" s="46">
        <f>(L26-'[2]与13年同期销量比较'!I23)/'[2]与13年同期销量比较'!I23*100</f>
        <v>36.90374785664197</v>
      </c>
      <c r="N26" s="48">
        <f t="shared" si="2"/>
        <v>24</v>
      </c>
    </row>
    <row r="27" spans="1:14" ht="15">
      <c r="A27" s="44" t="s">
        <v>75</v>
      </c>
      <c r="B27" s="45">
        <v>12838.954999999998</v>
      </c>
      <c r="C27" s="46">
        <f>(B27-'[2]与13年同期销量比较'!B24)/'[2]与13年同期销量比较'!B24*100</f>
        <v>6.267521290411213</v>
      </c>
      <c r="D27" s="45">
        <v>88436.0006</v>
      </c>
      <c r="E27" s="46">
        <f>(D27-'[2]与13年同期销量比较'!C24)/'[2]与13年同期销量比较'!C24*100</f>
        <v>13.080621664664488</v>
      </c>
      <c r="F27" s="47">
        <v>5696.3136</v>
      </c>
      <c r="G27" s="46">
        <f>(F27-'[2]与13年同期销量比较'!D24)/'[2]与13年同期销量比较'!D24*100</f>
        <v>65.27270758542556</v>
      </c>
      <c r="H27" s="45">
        <v>48479.9082</v>
      </c>
      <c r="I27" s="46">
        <f>(H27-'[2]与13年同期销量比较'!E24)/'[2]与13年同期销量比较'!E24*100</f>
        <v>130.5057311022314</v>
      </c>
      <c r="J27" s="45">
        <f t="shared" si="1"/>
        <v>18535.2686</v>
      </c>
      <c r="K27" s="46">
        <f>(J27-'[2]与13年同期销量比较'!F24)/'[2]与13年同期销量比较'!F24*100</f>
        <v>19.364097324783778</v>
      </c>
      <c r="L27" s="45">
        <f t="shared" si="0"/>
        <v>136915.9088</v>
      </c>
      <c r="M27" s="46">
        <f>(L27-'[2]与13年同期销量比较'!I24)/'[2]与13年同期销量比较'!I24*100</f>
        <v>37.96704494776168</v>
      </c>
      <c r="N27" s="48">
        <f t="shared" si="2"/>
        <v>29</v>
      </c>
    </row>
    <row r="28" spans="1:14" ht="15">
      <c r="A28" s="44" t="s">
        <v>76</v>
      </c>
      <c r="B28" s="45">
        <v>50067.59</v>
      </c>
      <c r="C28" s="46">
        <f>(B28-'[2]与13年同期销量比较'!B25)/'[2]与13年同期销量比较'!B25*100</f>
        <v>51.523861087665026</v>
      </c>
      <c r="D28" s="45">
        <v>289834.38</v>
      </c>
      <c r="E28" s="46">
        <f>(D28-'[2]与13年同期销量比较'!C25)/'[2]与13年同期销量比较'!C25*100</f>
        <v>41.39121821745848</v>
      </c>
      <c r="F28" s="47">
        <v>26854.3488</v>
      </c>
      <c r="G28" s="46">
        <f>(F28-'[2]与13年同期销量比较'!D25)/'[2]与13年同期销量比较'!D25*100</f>
        <v>80.51997264472945</v>
      </c>
      <c r="H28" s="45">
        <v>120213.955</v>
      </c>
      <c r="I28" s="46">
        <f>(H28-'[2]与13年同期销量比较'!E25)/'[2]与13年同期销量比较'!E25*100</f>
        <v>30.063649277087645</v>
      </c>
      <c r="J28" s="45">
        <f t="shared" si="1"/>
        <v>76921.9388</v>
      </c>
      <c r="K28" s="46">
        <f>(J28-'[2]与13年同期销量比较'!F25)/'[2]与13年同期销量比较'!F25*100</f>
        <v>60.525529640812636</v>
      </c>
      <c r="L28" s="45">
        <f t="shared" si="0"/>
        <v>410048.335</v>
      </c>
      <c r="M28" s="46">
        <f>(L28-'[2]与13年同期销量比较'!I25)/'[2]与13年同期销量比较'!I25*100</f>
        <v>37.870968770954256</v>
      </c>
      <c r="N28" s="48">
        <f t="shared" si="2"/>
        <v>20</v>
      </c>
    </row>
    <row r="29" spans="1:14" ht="15">
      <c r="A29" s="44" t="s">
        <v>77</v>
      </c>
      <c r="B29" s="45">
        <v>65840.3352</v>
      </c>
      <c r="C29" s="46">
        <f>(B29-'[2]与13年同期销量比较'!B26)/'[2]与13年同期销量比较'!B26*100</f>
        <v>23.037139124508506</v>
      </c>
      <c r="D29" s="45">
        <v>389988.7062000001</v>
      </c>
      <c r="E29" s="46">
        <f>(D29-'[2]与13年同期销量比较'!C26)/'[2]与13年同期销量比较'!C26*100</f>
        <v>17.98008202575854</v>
      </c>
      <c r="F29" s="47">
        <v>37901.5766</v>
      </c>
      <c r="G29" s="46">
        <f>(F29-'[2]与13年同期销量比较'!D26)/'[2]与13年同期销量比较'!D26*100</f>
        <v>34.052060874689246</v>
      </c>
      <c r="H29" s="45">
        <v>196692.5955</v>
      </c>
      <c r="I29" s="46">
        <f>(H29-'[2]与13年同期销量比较'!E26)/'[2]与13年同期销量比较'!E26*100</f>
        <v>6.0897478103003975</v>
      </c>
      <c r="J29" s="45">
        <f t="shared" si="1"/>
        <v>103741.9118</v>
      </c>
      <c r="K29" s="46">
        <f>(J29-'[2]与13年同期销量比较'!F26)/'[2]与13年同期销量比较'!F26*100</f>
        <v>26.84502919808351</v>
      </c>
      <c r="L29" s="45">
        <f t="shared" si="0"/>
        <v>586681.3017000001</v>
      </c>
      <c r="M29" s="46">
        <f>(L29-'[2]与13年同期销量比较'!I26)/'[2]与13年同期销量比较'!I26*100</f>
        <v>13.707451536164205</v>
      </c>
      <c r="N29" s="48">
        <f t="shared" si="2"/>
        <v>11</v>
      </c>
    </row>
    <row r="30" spans="1:14" ht="15">
      <c r="A30" s="44" t="s">
        <v>78</v>
      </c>
      <c r="B30" s="45">
        <v>17253.093999999997</v>
      </c>
      <c r="C30" s="46">
        <f>(B30-'[2]与13年同期销量比较'!B27)/'[2]与13年同期销量比较'!B27*100</f>
        <v>7.9148644988738015</v>
      </c>
      <c r="D30" s="45">
        <v>98434.8714</v>
      </c>
      <c r="E30" s="46">
        <f>(D30-'[2]与13年同期销量比较'!C27)/'[2]与13年同期销量比较'!C27*100</f>
        <v>-2.5089781786611063</v>
      </c>
      <c r="F30" s="47">
        <v>24706.473</v>
      </c>
      <c r="G30" s="46">
        <f>(F30-'[2]与13年同期销量比较'!D27)/'[2]与13年同期销量比较'!D27*100</f>
        <v>65.31136712552997</v>
      </c>
      <c r="H30" s="45">
        <v>110028.4536</v>
      </c>
      <c r="I30" s="46">
        <f>(H30-'[2]与13年同期销量比较'!E27)/'[2]与13年同期销量比较'!E27*100</f>
        <v>23.502095794806895</v>
      </c>
      <c r="J30" s="45">
        <f t="shared" si="1"/>
        <v>41959.566999999995</v>
      </c>
      <c r="K30" s="46">
        <f>(J30-'[2]与13年同期销量比较'!F27)/'[2]与13年同期销量比较'!F27*100</f>
        <v>35.64614487528247</v>
      </c>
      <c r="L30" s="45">
        <f t="shared" si="0"/>
        <v>208463.325</v>
      </c>
      <c r="M30" s="46">
        <f>(L30-'[2]与13年同期销量比较'!I27)/'[2]与13年同期销量比较'!I27*100</f>
        <v>9.683772227566251</v>
      </c>
      <c r="N30" s="48">
        <f t="shared" si="2"/>
        <v>27</v>
      </c>
    </row>
    <row r="31" spans="1:14" ht="15">
      <c r="A31" s="44" t="s">
        <v>79</v>
      </c>
      <c r="B31" s="45">
        <v>45561.5046</v>
      </c>
      <c r="C31" s="46">
        <f>(B31-'[2]与13年同期销量比较'!B28)/'[2]与13年同期销量比较'!B28*100</f>
        <v>9.473558179214015</v>
      </c>
      <c r="D31" s="45">
        <v>263120.1146</v>
      </c>
      <c r="E31" s="46">
        <f>(D31-'[2]与13年同期销量比较'!C28)/'[2]与13年同期销量比较'!C28*100</f>
        <v>10.859935408695117</v>
      </c>
      <c r="F31" s="47">
        <v>56009.0566</v>
      </c>
      <c r="G31" s="46">
        <f>(F31-'[2]与13年同期销量比较'!D28)/'[2]与13年同期销量比较'!D28*100</f>
        <v>39.98769077324466</v>
      </c>
      <c r="H31" s="45">
        <v>281044.4672</v>
      </c>
      <c r="I31" s="46">
        <f>(H31-'[2]与13年同期销量比较'!E28)/'[2]与13年同期销量比较'!E28*100</f>
        <v>22.380059290323853</v>
      </c>
      <c r="J31" s="45">
        <f t="shared" si="1"/>
        <v>101570.5612</v>
      </c>
      <c r="K31" s="46">
        <f>(J31-'[2]与13年同期销量比较'!F28)/'[2]与13年同期销量比较'!F28*100</f>
        <v>24.429937382036616</v>
      </c>
      <c r="L31" s="45">
        <f t="shared" si="0"/>
        <v>544164.5818</v>
      </c>
      <c r="M31" s="46">
        <f>(L31-'[2]与13年同期销量比较'!I28)/'[2]与13年同期销量比较'!I28*100</f>
        <v>16.525075469999127</v>
      </c>
      <c r="N31" s="48">
        <f t="shared" si="2"/>
        <v>15</v>
      </c>
    </row>
    <row r="32" spans="1:14" ht="15">
      <c r="A32" s="44" t="s">
        <v>80</v>
      </c>
      <c r="B32" s="45">
        <v>6885.76</v>
      </c>
      <c r="C32" s="46">
        <f>(B32-'[2]与13年同期销量比较'!B29)/'[2]与13年同期销量比较'!B29*100</f>
        <v>155.0017035270416</v>
      </c>
      <c r="D32" s="45">
        <v>30627.73</v>
      </c>
      <c r="E32" s="46">
        <f>(D32-'[2]与13年同期销量比较'!C29)/'[2]与13年同期销量比较'!C29*100</f>
        <v>121.09159342118943</v>
      </c>
      <c r="F32" s="47">
        <v>3372.4806</v>
      </c>
      <c r="G32" s="46">
        <f>(F32-'[2]与13年同期销量比较'!D29)/'[2]与13年同期销量比较'!D29*100</f>
        <v>45.735976315660956</v>
      </c>
      <c r="H32" s="45">
        <v>16637.1551</v>
      </c>
      <c r="I32" s="46">
        <f>(H32-'[2]与13年同期销量比较'!E29)/'[2]与13年同期销量比较'!E29*100</f>
        <v>27.42652397929296</v>
      </c>
      <c r="J32" s="45">
        <f t="shared" si="1"/>
        <v>10258.240600000001</v>
      </c>
      <c r="K32" s="46">
        <f>(J32-'[2]与13年同期销量比较'!F29)/'[2]与13年同期销量比较'!F29*100</f>
        <v>104.5763277356357</v>
      </c>
      <c r="L32" s="45">
        <f t="shared" si="0"/>
        <v>47264.8851</v>
      </c>
      <c r="M32" s="46">
        <f>(L32-'[2]与13年同期销量比较'!I29)/'[2]与13年同期销量比较'!I29*100</f>
        <v>75.64560368074703</v>
      </c>
      <c r="N32" s="48">
        <f t="shared" si="2"/>
        <v>31</v>
      </c>
    </row>
    <row r="33" spans="1:14" ht="15">
      <c r="A33" s="44" t="s">
        <v>81</v>
      </c>
      <c r="B33" s="45">
        <v>60791.22</v>
      </c>
      <c r="C33" s="46">
        <f>(B33-'[2]与13年同期销量比较'!B30)/'[2]与13年同期销量比较'!B30*100</f>
        <v>17.776949000834048</v>
      </c>
      <c r="D33" s="45">
        <v>359376.77</v>
      </c>
      <c r="E33" s="46">
        <f>(D33-'[2]与13年同期销量比较'!C30)/'[2]与13年同期销量比较'!C30*100</f>
        <v>18.362422817376398</v>
      </c>
      <c r="F33" s="47">
        <v>53057.2103</v>
      </c>
      <c r="G33" s="46">
        <f>(F33-'[2]与13年同期销量比较'!D30)/'[2]与13年同期销量比较'!D30*100</f>
        <v>181.11908753843716</v>
      </c>
      <c r="H33" s="45">
        <v>163893.1236</v>
      </c>
      <c r="I33" s="46">
        <f>(H33-'[2]与13年同期销量比较'!E30)/'[2]与13年同期销量比较'!E30*100</f>
        <v>50.304193051050405</v>
      </c>
      <c r="J33" s="45">
        <f t="shared" si="1"/>
        <v>113848.4303</v>
      </c>
      <c r="K33" s="46">
        <f>(J33-'[2]与13年同期销量比较'!F30)/'[2]与13年同期销量比较'!F30*100</f>
        <v>61.512058664360495</v>
      </c>
      <c r="L33" s="45">
        <f t="shared" si="0"/>
        <v>523269.8936</v>
      </c>
      <c r="M33" s="46">
        <f>(L33-'[2]与13年同期销量比较'!I30)/'[2]与13年同期销量比较'!I30*100</f>
        <v>26.802588840099546</v>
      </c>
      <c r="N33" s="48">
        <f t="shared" si="2"/>
        <v>17</v>
      </c>
    </row>
    <row r="34" spans="1:14" ht="15">
      <c r="A34" s="44" t="s">
        <v>82</v>
      </c>
      <c r="B34" s="45">
        <v>37073.7562</v>
      </c>
      <c r="C34" s="46">
        <f>(B34-'[2]与13年同期销量比较'!B31)/'[2]与13年同期销量比较'!B31*100</f>
        <v>72.71885226044503</v>
      </c>
      <c r="D34" s="45">
        <v>233449.54</v>
      </c>
      <c r="E34" s="46">
        <f>(D34-'[2]与13年同期销量比较'!C31)/'[2]与13年同期销量比较'!C31*100</f>
        <v>86.13290018911523</v>
      </c>
      <c r="F34" s="47">
        <v>36588.9503</v>
      </c>
      <c r="G34" s="46">
        <f>(F34-'[2]与13年同期销量比较'!D31)/'[2]与13年同期销量比较'!D31*100</f>
        <v>59.86998793372973</v>
      </c>
      <c r="H34" s="45">
        <v>148135.8662</v>
      </c>
      <c r="I34" s="46">
        <f>(H34-'[2]与13年同期销量比较'!E31)/'[2]与13年同期销量比较'!E31*100</f>
        <v>72.81134135250491</v>
      </c>
      <c r="J34" s="45">
        <f t="shared" si="1"/>
        <v>73662.7065</v>
      </c>
      <c r="K34" s="46">
        <f>(J34-'[2]与13年同期销量比较'!F31)/'[2]与13年同期销量比较'!F31*100</f>
        <v>66.08845536649838</v>
      </c>
      <c r="L34" s="45">
        <f t="shared" si="0"/>
        <v>381585.40619999997</v>
      </c>
      <c r="M34" s="46">
        <f>(L34-'[2]与13年同期销量比较'!I31)/'[2]与13年同期销量比较'!I31*100</f>
        <v>80.7245062481714</v>
      </c>
      <c r="N34" s="48">
        <f t="shared" si="2"/>
        <v>22</v>
      </c>
    </row>
    <row r="35" spans="1:14" ht="15">
      <c r="A35" s="44" t="s">
        <v>83</v>
      </c>
      <c r="B35" s="45">
        <v>10354.260999999999</v>
      </c>
      <c r="C35" s="46">
        <f>(B35-'[2]与13年同期销量比较'!B32)/'[2]与13年同期销量比较'!B32*100</f>
        <v>40.02235378756732</v>
      </c>
      <c r="D35" s="45">
        <v>53922.83699999999</v>
      </c>
      <c r="E35" s="46">
        <f>(D35-'[2]与13年同期销量比较'!C32)/'[2]与13年同期销量比较'!C32*100</f>
        <v>32.331760749303875</v>
      </c>
      <c r="F35" s="47">
        <v>16792.2459</v>
      </c>
      <c r="G35" s="46">
        <f>(F35-'[2]与13年同期销量比较'!D32)/'[2]与13年同期销量比较'!D32*100</f>
        <v>172.1296250845389</v>
      </c>
      <c r="H35" s="45">
        <v>45742.3458</v>
      </c>
      <c r="I35" s="46">
        <f>(H35-'[2]与13年同期销量比较'!E32)/'[2]与13年同期销量比较'!E32*100</f>
        <v>49.61329677256218</v>
      </c>
      <c r="J35" s="45">
        <f t="shared" si="1"/>
        <v>27146.5069</v>
      </c>
      <c r="K35" s="46">
        <f>(J35-'[2]与13年同期销量比较'!F32)/'[2]与13年同期销量比较'!F32*100</f>
        <v>100.11579976294247</v>
      </c>
      <c r="L35" s="45">
        <f t="shared" si="0"/>
        <v>99665.1828</v>
      </c>
      <c r="M35" s="46">
        <f>(L35-'[2]与13年同期销量比较'!I32)/'[2]与13年同期销量比较'!I32*100</f>
        <v>39.739871254113396</v>
      </c>
      <c r="N35" s="48">
        <f t="shared" si="2"/>
        <v>30</v>
      </c>
    </row>
    <row r="36" spans="1:14" ht="15">
      <c r="A36" s="44" t="s">
        <v>84</v>
      </c>
      <c r="B36" s="45">
        <v>12331.56</v>
      </c>
      <c r="C36" s="46">
        <f>(B36-'[2]与13年同期销量比较'!B33)/'[2]与13年同期销量比较'!B33*100</f>
        <v>51.36152908584537</v>
      </c>
      <c r="D36" s="45">
        <v>71097.082</v>
      </c>
      <c r="E36" s="46">
        <f>(D36-'[2]与13年同期销量比较'!C33)/'[2]与13年同期销量比较'!C33*100</f>
        <v>47.11011323184593</v>
      </c>
      <c r="F36" s="47">
        <v>18603.194</v>
      </c>
      <c r="G36" s="46">
        <f>(F36-'[2]与13年同期销量比较'!D33)/'[2]与13年同期销量比较'!D33*100</f>
        <v>296.8632450782793</v>
      </c>
      <c r="H36" s="45">
        <v>66753.8453</v>
      </c>
      <c r="I36" s="46">
        <f>(H36-'[2]与13年同期销量比较'!E33)/'[2]与13年同期销量比较'!E33*100</f>
        <v>181.8860330699863</v>
      </c>
      <c r="J36" s="45">
        <f t="shared" si="1"/>
        <v>30934.754</v>
      </c>
      <c r="K36" s="46">
        <f>(J36-'[2]与13年同期销量比较'!F33)/'[2]与13年同期销量比较'!F33*100</f>
        <v>141.02534391321592</v>
      </c>
      <c r="L36" s="45">
        <f t="shared" si="0"/>
        <v>137850.92729999998</v>
      </c>
      <c r="M36" s="46">
        <f>(L36-'[2]与13年同期销量比较'!I33)/'[2]与13年同期销量比较'!I33*100</f>
        <v>91.4322177280322</v>
      </c>
      <c r="N36" s="48">
        <f t="shared" si="2"/>
        <v>28</v>
      </c>
    </row>
    <row r="37" spans="1:14" ht="15">
      <c r="A37" s="44" t="s">
        <v>85</v>
      </c>
      <c r="B37" s="45">
        <v>28895.6475</v>
      </c>
      <c r="C37" s="46">
        <f>(B37-'[2]与13年同期销量比较'!B34)/'[2]与13年同期销量比较'!B34*100</f>
        <v>6.362297683345243</v>
      </c>
      <c r="D37" s="45">
        <v>188589.91349999997</v>
      </c>
      <c r="E37" s="46">
        <f>(D37-'[2]与13年同期销量比较'!C34)/'[2]与13年同期销量比较'!C34*100</f>
        <v>10.402557390154689</v>
      </c>
      <c r="F37" s="47">
        <v>31519.4648</v>
      </c>
      <c r="G37" s="46">
        <f>(F37-'[2]与13年同期销量比较'!D34)/'[2]与13年同期销量比较'!D34*100</f>
        <v>177.75080382773544</v>
      </c>
      <c r="H37" s="45">
        <v>118151.8543</v>
      </c>
      <c r="I37" s="46">
        <f>(H37-'[2]与13年同期销量比较'!E34)/'[2]与13年同期销量比较'!E34*100</f>
        <v>57.88934312970441</v>
      </c>
      <c r="J37" s="45">
        <f t="shared" si="1"/>
        <v>60415.1123</v>
      </c>
      <c r="K37" s="46">
        <f>(J37-'[2]与13年同期销量比较'!F34)/'[2]与13年同期销量比较'!F34*100</f>
        <v>56.86003587670421</v>
      </c>
      <c r="L37" s="45">
        <f t="shared" si="0"/>
        <v>306741.7678</v>
      </c>
      <c r="M37" s="46">
        <f>(L37-'[2]与13年同期销量比较'!I34)/'[2]与13年同期销量比较'!I34*100</f>
        <v>24.8682641299387</v>
      </c>
      <c r="N37" s="48">
        <f t="shared" si="2"/>
        <v>25</v>
      </c>
    </row>
    <row r="38" spans="1:14" ht="15">
      <c r="A38" s="44" t="s">
        <v>86</v>
      </c>
      <c r="B38" s="45">
        <f>SUM(B7:B37)</f>
        <v>1681343.2562</v>
      </c>
      <c r="C38" s="46">
        <f>(B38-'[2]与13年同期销量比较'!B35)/'[2]与13年同期销量比较'!B35*100</f>
        <v>18.133084672904477</v>
      </c>
      <c r="D38" s="45">
        <f>SUM(D7:D37)</f>
        <v>9850146.6199</v>
      </c>
      <c r="E38" s="46">
        <f>(D38-'[2]与13年同期销量比较'!C35)/'[2]与13年同期销量比较'!C35*100</f>
        <v>15.46629799346193</v>
      </c>
      <c r="F38" s="47">
        <f>SUM(F7:F37)</f>
        <v>1924008.7728999993</v>
      </c>
      <c r="G38" s="46">
        <f>(F38-'[2]与13年同期销量比较'!D35)/'[2]与13年同期销量比较'!D35*100</f>
        <v>83.00541594620806</v>
      </c>
      <c r="H38" s="45">
        <f>SUM(H7:H37)</f>
        <v>7990877.202299999</v>
      </c>
      <c r="I38" s="46">
        <f>(H38-'[2]与13年同期销量比较'!E35)/'[2]与13年同期销量比较'!E35*100</f>
        <v>24.079905922260842</v>
      </c>
      <c r="J38" s="45">
        <f t="shared" si="1"/>
        <v>3605352.029099999</v>
      </c>
      <c r="K38" s="46">
        <f>(J38-'[2]与13年同期销量比较'!F35)/'[2]与13年同期销量比较'!F35*100</f>
        <v>45.694232033809904</v>
      </c>
      <c r="L38" s="45">
        <f t="shared" si="0"/>
        <v>17841023.8222</v>
      </c>
      <c r="M38" s="46">
        <f>(L38-'[2]与13年同期销量比较'!I35)/'[2]与13年同期销量比较'!I35*100</f>
        <v>19.17166592427977</v>
      </c>
      <c r="N38" s="48"/>
    </row>
  </sheetData>
  <mergeCells count="19">
    <mergeCell ref="H4:I4"/>
    <mergeCell ref="J4:K4"/>
    <mergeCell ref="L4:M4"/>
    <mergeCell ref="B5:B6"/>
    <mergeCell ref="D5:D6"/>
    <mergeCell ref="F5:F6"/>
    <mergeCell ref="H5:H6"/>
    <mergeCell ref="J5:J6"/>
    <mergeCell ref="L5:L6"/>
    <mergeCell ref="A1:N1"/>
    <mergeCell ref="M2:N2"/>
    <mergeCell ref="A3:A6"/>
    <mergeCell ref="B3:E3"/>
    <mergeCell ref="F3:I3"/>
    <mergeCell ref="J3:M3"/>
    <mergeCell ref="N3:N6"/>
    <mergeCell ref="B4:C4"/>
    <mergeCell ref="D4:E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2014-07-11T02:29:31Z</dcterms:modified>
  <cp:category/>
  <cp:version/>
  <cp:contentType/>
  <cp:contentStatus/>
</cp:coreProperties>
</file>