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615" activeTab="4"/>
  </bookViews>
  <sheets>
    <sheet name="男A" sheetId="1" r:id="rId1"/>
    <sheet name="男B" sheetId="2" r:id="rId2"/>
    <sheet name="男C" sheetId="3" r:id="rId3"/>
    <sheet name="女A" sheetId="4" r:id="rId4"/>
    <sheet name="女B" sheetId="5" r:id="rId5"/>
    <sheet name="女C" sheetId="6" r:id="rId6"/>
  </sheets>
  <definedNames>
    <definedName name="_xlnm.Print_Area" localSheetId="0">'男A'!$A$1:$S$70</definedName>
    <definedName name="_xlnm.Print_Area" localSheetId="1">'男B'!$A$1:$S$3</definedName>
    <definedName name="_xlnm.Print_Titles" localSheetId="0">'男A'!$1:$3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升组25%*B组积分</t>
        </r>
      </text>
    </comment>
    <comment ref="E3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升组25%*B组积分</t>
        </r>
      </text>
    </comment>
    <comment ref="E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升组25%*B组积分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1月升组</t>
        </r>
      </text>
    </comment>
    <comment ref="E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首次亮相积分榜</t>
        </r>
      </text>
    </comment>
    <comment ref="E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1月升组</t>
        </r>
      </text>
    </comment>
    <comment ref="E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
</t>
        </r>
      </text>
    </comment>
    <comment ref="E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  <comment ref="E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G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升组成绩</t>
        </r>
      </text>
    </comment>
    <comment ref="E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升组25%*C组积分</t>
        </r>
      </text>
    </comment>
    <comment ref="E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升组25%*C组积分</t>
        </r>
      </text>
    </comment>
    <comment ref="E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升组25%*C组积分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
</t>
        </r>
      </text>
    </comment>
    <comment ref="E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首次进入积分榜</t>
        </r>
      </text>
    </comment>
    <comment ref="E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初始零积分</t>
        </r>
      </text>
    </comment>
    <comment ref="E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首次进入积分榜</t>
        </r>
      </text>
    </comment>
    <comment ref="E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
</t>
        </r>
      </text>
    </comment>
    <comment ref="E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初始零积分</t>
        </r>
      </text>
    </comment>
    <comment ref="G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升组成绩</t>
        </r>
      </text>
    </comment>
  </commentList>
</comments>
</file>

<file path=xl/comments4.xml><?xml version="1.0" encoding="utf-8"?>
<comments xmlns="http://schemas.openxmlformats.org/spreadsheetml/2006/main">
  <authors>
    <author>vanessa</author>
    <author>USER</author>
  </authors>
  <commentList>
    <comment ref="B18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2008年5月新 
9月B升A组</t>
        </r>
      </text>
    </comment>
    <comment ref="B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9月B升A组</t>
        </r>
      </text>
    </comment>
    <comment ref="E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  <comment ref="E1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升组25%B组积分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F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升A组成绩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
</t>
        </r>
      </text>
    </comment>
  </commentList>
</comments>
</file>

<file path=xl/sharedStrings.xml><?xml version="1.0" encoding="utf-8"?>
<sst xmlns="http://schemas.openxmlformats.org/spreadsheetml/2006/main" count="656" uniqueCount="480">
  <si>
    <t>排名</t>
  </si>
  <si>
    <r>
      <t>姓</t>
    </r>
    <r>
      <rPr>
        <b/>
        <sz val="10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名</t>
    </r>
  </si>
  <si>
    <t>出生日期</t>
  </si>
  <si>
    <t>所属单位</t>
  </si>
  <si>
    <t>奖励分</t>
  </si>
  <si>
    <t>胜率排名</t>
  </si>
  <si>
    <t>南山青少年高尔夫球队</t>
  </si>
  <si>
    <t>91.11.15</t>
  </si>
  <si>
    <t>珠海金湾高尔夫俱乐部青少年队</t>
  </si>
  <si>
    <t>广州市高协</t>
  </si>
  <si>
    <t>刘思圣</t>
  </si>
  <si>
    <t>深圳</t>
  </si>
  <si>
    <t>上海</t>
  </si>
  <si>
    <t>王旭彬</t>
  </si>
  <si>
    <t>高恩玮</t>
  </si>
  <si>
    <t>珠海绿鹰青少年队</t>
  </si>
  <si>
    <t>广东</t>
  </si>
  <si>
    <t>北京</t>
  </si>
  <si>
    <t>大连阿都阿绿夹克球队</t>
  </si>
  <si>
    <t>吴豪川</t>
  </si>
  <si>
    <t>侯天祺</t>
  </si>
  <si>
    <t>91.11.13</t>
  </si>
  <si>
    <t>王冠杰</t>
  </si>
  <si>
    <t>深圳九龙山</t>
  </si>
  <si>
    <t>贺大伟</t>
  </si>
  <si>
    <t>刘逸凡</t>
  </si>
  <si>
    <t xml:space="preserve"> 陈子豪</t>
  </si>
  <si>
    <t>王子豪</t>
  </si>
  <si>
    <t>92.10.28</t>
  </si>
  <si>
    <t>黄永乐</t>
  </si>
  <si>
    <t>中山温泉高尔夫球会</t>
  </si>
  <si>
    <t>巫光浩然</t>
  </si>
  <si>
    <t>孙  笠</t>
  </si>
  <si>
    <t>91.10.13</t>
  </si>
  <si>
    <t>穆瑶森</t>
  </si>
  <si>
    <t>叶剑锋</t>
  </si>
  <si>
    <t>91.10.18</t>
  </si>
  <si>
    <t>方又圆</t>
  </si>
  <si>
    <t>91.10.11</t>
  </si>
  <si>
    <t>许世洲</t>
  </si>
  <si>
    <t>金剑威</t>
  </si>
  <si>
    <t>尹  祺</t>
  </si>
  <si>
    <t>三川静泽</t>
  </si>
  <si>
    <t>朱维宇</t>
  </si>
  <si>
    <t>黄光典</t>
  </si>
  <si>
    <t>成都</t>
  </si>
  <si>
    <t>李佳威</t>
  </si>
  <si>
    <t>92.11.14</t>
  </si>
  <si>
    <t>速国军</t>
  </si>
  <si>
    <t>赖  玎</t>
  </si>
  <si>
    <t>王应兴</t>
  </si>
  <si>
    <t>王  亿</t>
  </si>
  <si>
    <t>庄恒天</t>
  </si>
  <si>
    <t>武  帅</t>
  </si>
  <si>
    <t>北京天一高尔夫球少年队</t>
  </si>
  <si>
    <t>高天辰</t>
  </si>
  <si>
    <t>总积分排名</t>
  </si>
  <si>
    <r>
      <t>梁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政</t>
    </r>
  </si>
  <si>
    <t>深圳精英青少年高尔夫球队</t>
  </si>
  <si>
    <t>刘宇翔</t>
  </si>
  <si>
    <t>黄山青少年高尔夫培训中心</t>
  </si>
  <si>
    <t>吕浩源</t>
  </si>
  <si>
    <t>罗文浩</t>
  </si>
  <si>
    <t>邵永亮</t>
  </si>
  <si>
    <t>简传林</t>
  </si>
  <si>
    <t>欧阳正</t>
  </si>
  <si>
    <t>李鑫阳</t>
  </si>
  <si>
    <r>
      <t>闫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鹏</t>
    </r>
  </si>
  <si>
    <t>北京华堂高尔夫球会</t>
  </si>
  <si>
    <t>王亦凡</t>
  </si>
  <si>
    <t>王石木</t>
  </si>
  <si>
    <t>赵沛澐</t>
  </si>
  <si>
    <t>王宇聪</t>
  </si>
  <si>
    <t xml:space="preserve">天一高尔夫 </t>
  </si>
  <si>
    <t>高健原</t>
  </si>
  <si>
    <t>谢泽析</t>
  </si>
  <si>
    <t>刘博源</t>
  </si>
  <si>
    <t>94.10.24</t>
  </si>
  <si>
    <t>徐梁朔</t>
  </si>
  <si>
    <t>郑州</t>
  </si>
  <si>
    <t>杨依凡</t>
  </si>
  <si>
    <t>94.10.22</t>
  </si>
  <si>
    <r>
      <t>彭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南</t>
    </r>
  </si>
  <si>
    <t>王曦晨</t>
  </si>
  <si>
    <t>何彥霖</t>
  </si>
  <si>
    <t>蔡冠荣</t>
  </si>
  <si>
    <t>杨泰之</t>
  </si>
  <si>
    <t>北京东方天星高尔夫</t>
  </si>
  <si>
    <t>宋雨哲</t>
  </si>
  <si>
    <t>刘思言</t>
  </si>
  <si>
    <t>北京朝阳（广济堂）高尔夫俱乐部</t>
  </si>
  <si>
    <t>任祥铭</t>
  </si>
  <si>
    <t>窦泽成</t>
  </si>
  <si>
    <t>吴碧源</t>
  </si>
  <si>
    <t>天津</t>
  </si>
  <si>
    <t>陈子豪</t>
  </si>
  <si>
    <t>杨孟陶</t>
  </si>
  <si>
    <t>王一辰</t>
  </si>
  <si>
    <t>96.12.20</t>
  </si>
  <si>
    <t>胡舒同</t>
  </si>
  <si>
    <t>胡光耀</t>
  </si>
  <si>
    <r>
      <t>张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桓</t>
    </r>
  </si>
  <si>
    <t>96.11.23</t>
  </si>
  <si>
    <t>深圳青少年高尔夫球队</t>
  </si>
  <si>
    <r>
      <t>邱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栋</t>
    </r>
  </si>
  <si>
    <t>陈泽山川</t>
  </si>
  <si>
    <t>赵梓潼</t>
  </si>
  <si>
    <t>王首谦</t>
  </si>
  <si>
    <t>北京清河乡村体育俱乐部</t>
  </si>
  <si>
    <r>
      <t>王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震</t>
    </r>
  </si>
  <si>
    <t>周赐麟</t>
  </si>
  <si>
    <t>杭州</t>
  </si>
  <si>
    <t>王瑞林</t>
  </si>
  <si>
    <t>孟一然</t>
  </si>
  <si>
    <t>何兆麟</t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</si>
  <si>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进</t>
    </r>
  </si>
  <si>
    <t>北京清河湾乡村俱乐部</t>
  </si>
  <si>
    <t>岑天一</t>
  </si>
  <si>
    <t>温永彬</t>
  </si>
  <si>
    <t>珠海</t>
  </si>
  <si>
    <t>崔斯亮</t>
  </si>
  <si>
    <t>朱安迪</t>
  </si>
  <si>
    <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昂</t>
    </r>
  </si>
  <si>
    <t>湖南长沙</t>
  </si>
  <si>
    <t>唐敏超</t>
  </si>
  <si>
    <t>广东顺德</t>
  </si>
  <si>
    <t>赖一诺</t>
  </si>
  <si>
    <t>95.10.19</t>
  </si>
  <si>
    <t>北京天一高尔夫少年队</t>
  </si>
  <si>
    <r>
      <t>颜宜扉</t>
    </r>
    <r>
      <rPr>
        <sz val="10"/>
        <rFont val="Times New Roman"/>
        <family val="1"/>
      </rPr>
      <t xml:space="preserve"> </t>
    </r>
  </si>
  <si>
    <t>张  健</t>
  </si>
  <si>
    <t>张玉阳</t>
  </si>
  <si>
    <t>黄芷莹</t>
  </si>
  <si>
    <t>陈翠霞</t>
  </si>
  <si>
    <t>李楚昕</t>
  </si>
  <si>
    <t>92.10.14</t>
  </si>
  <si>
    <t>郑雅倩</t>
  </si>
  <si>
    <t>罗敏嘉</t>
  </si>
  <si>
    <t>94.11.26</t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</si>
  <si>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欣</t>
    </r>
  </si>
  <si>
    <t>梁宛婧</t>
  </si>
  <si>
    <t>罗  莹</t>
  </si>
  <si>
    <r>
      <t>肖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薏</t>
    </r>
  </si>
  <si>
    <t>陈诗雯</t>
  </si>
  <si>
    <t>运盈舟</t>
  </si>
  <si>
    <t>中国运动员教育基金会</t>
  </si>
  <si>
    <t>孙思文</t>
  </si>
  <si>
    <t>范诗洋</t>
  </si>
  <si>
    <t>徐倩怡</t>
  </si>
  <si>
    <t>林希妤</t>
  </si>
  <si>
    <t>叶子琪</t>
  </si>
  <si>
    <t>阎  菁</t>
  </si>
  <si>
    <t>刘  钰</t>
  </si>
  <si>
    <t>95.11.15</t>
  </si>
  <si>
    <t>杨嘉欣</t>
  </si>
  <si>
    <t>朱晓宇</t>
  </si>
  <si>
    <t>上海颖奕安亭高尔夫俱乐部</t>
  </si>
  <si>
    <t>肖佳艺</t>
  </si>
  <si>
    <t>佛山</t>
  </si>
  <si>
    <t>王天怡</t>
  </si>
  <si>
    <t>赵启昊</t>
  </si>
  <si>
    <t>葛子瑜</t>
  </si>
  <si>
    <t>杭州西湖高尔夫俱乐部</t>
  </si>
  <si>
    <t>洪毓婷</t>
  </si>
  <si>
    <t>96.11.26</t>
  </si>
  <si>
    <t>珠海绿鹰高尔夫球队</t>
  </si>
  <si>
    <t>鲁婉遥</t>
  </si>
  <si>
    <t>张依铭</t>
  </si>
  <si>
    <t>史若辰</t>
  </si>
  <si>
    <t>林喜姃</t>
  </si>
  <si>
    <t>路心仪</t>
  </si>
  <si>
    <t>于馨岩</t>
  </si>
  <si>
    <t>95.8.27</t>
  </si>
  <si>
    <t>北京京生球队</t>
  </si>
  <si>
    <t>郁心韵</t>
  </si>
  <si>
    <t>张沁颐</t>
  </si>
  <si>
    <t>姚宛君</t>
  </si>
  <si>
    <t>95.12.28</t>
  </si>
  <si>
    <t>陈芊悦</t>
  </si>
  <si>
    <t>刘天易</t>
  </si>
  <si>
    <t>王声亮</t>
  </si>
  <si>
    <t>张仕伯</t>
  </si>
  <si>
    <t>殷子珺</t>
  </si>
  <si>
    <t>陈伟豪</t>
  </si>
  <si>
    <t>王佳未</t>
  </si>
  <si>
    <t>杨程帆</t>
  </si>
  <si>
    <t>华成思</t>
  </si>
  <si>
    <t>曲鸿鑫</t>
  </si>
  <si>
    <t>李安腾</t>
  </si>
  <si>
    <t>李雨宣</t>
  </si>
  <si>
    <t>白羽君</t>
  </si>
  <si>
    <t>严斯皇</t>
  </si>
  <si>
    <t>冯爽峰</t>
  </si>
  <si>
    <t>刘Kang</t>
  </si>
  <si>
    <t>李易聪</t>
  </si>
  <si>
    <t>王金珩</t>
  </si>
  <si>
    <t>张梦霞</t>
  </si>
  <si>
    <t xml:space="preserve">赵雄一 </t>
  </si>
  <si>
    <t>王  维</t>
  </si>
  <si>
    <t>江门五邑蒲葵</t>
  </si>
  <si>
    <t>胡  昊</t>
  </si>
  <si>
    <t>广西　</t>
  </si>
  <si>
    <t>王  梓</t>
  </si>
  <si>
    <t>马文俊</t>
  </si>
  <si>
    <t>昆明</t>
  </si>
  <si>
    <t>刘雨诗</t>
  </si>
  <si>
    <t>张婕娜琳</t>
  </si>
  <si>
    <t xml:space="preserve">2009年  初始分 </t>
  </si>
  <si>
    <t>2009年中国青少年高尔夫公开赛</t>
  </si>
  <si>
    <t>2009年青少年精英挑战赛</t>
  </si>
  <si>
    <t>2009 全国青少年锦标赛</t>
  </si>
  <si>
    <t>2009 汇丰全国青少年
冠军赛总决赛赛</t>
  </si>
  <si>
    <t>2009年积分</t>
  </si>
  <si>
    <t>男A(1991年-1994年)</t>
  </si>
  <si>
    <t>男B(1994年-1996年)</t>
  </si>
  <si>
    <t>男C(1996年-1998年)</t>
  </si>
  <si>
    <t>女A(1991年-1994年)</t>
  </si>
  <si>
    <t>女B(1994年-1996年)</t>
  </si>
  <si>
    <t>女C(1996年-1998年)</t>
  </si>
  <si>
    <r>
      <t xml:space="preserve">2009 汇丰全国青少年高尔夫积分排行榜
                   </t>
    </r>
    <r>
      <rPr>
        <b/>
        <sz val="12"/>
        <color indexed="8"/>
        <rFont val="黑体"/>
        <family val="0"/>
      </rPr>
      <t xml:space="preserve"> </t>
    </r>
    <r>
      <rPr>
        <sz val="12"/>
        <color indexed="8"/>
        <rFont val="黑体"/>
        <family val="0"/>
      </rPr>
      <t xml:space="preserve">--中国高尔夫球协会发布会的唯一的官方青少年高尔夫排行榜  </t>
    </r>
  </si>
  <si>
    <t>昆明</t>
  </si>
  <si>
    <t>方巴斯滕</t>
  </si>
  <si>
    <t>95.11.28</t>
  </si>
  <si>
    <t>深圳</t>
  </si>
  <si>
    <t>罗又升</t>
  </si>
  <si>
    <t>佘梓瀚</t>
  </si>
  <si>
    <t>广东</t>
  </si>
  <si>
    <r>
      <t>潘</t>
    </r>
    <r>
      <rPr>
        <sz val="10"/>
        <color indexed="10"/>
        <rFont val="Times New Roman"/>
        <family val="1"/>
      </rPr>
      <t xml:space="preserve">   </t>
    </r>
    <r>
      <rPr>
        <sz val="10"/>
        <color indexed="10"/>
        <rFont val="宋体"/>
        <family val="0"/>
      </rPr>
      <t>彤</t>
    </r>
  </si>
  <si>
    <t>潘美伊</t>
  </si>
  <si>
    <t>蔡丹婷</t>
  </si>
  <si>
    <t>南山高尔夫运动学校</t>
  </si>
  <si>
    <t>上海</t>
  </si>
  <si>
    <t>黄雯清</t>
  </si>
  <si>
    <t>北京</t>
  </si>
  <si>
    <t>黎懿萱</t>
  </si>
  <si>
    <t>郑州</t>
  </si>
  <si>
    <t>96.11.15</t>
  </si>
  <si>
    <t>浙江杭州</t>
  </si>
  <si>
    <r>
      <t>李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牧</t>
    </r>
  </si>
  <si>
    <t>周思因</t>
  </si>
  <si>
    <t>张维维</t>
  </si>
  <si>
    <t>吉  融</t>
  </si>
  <si>
    <t>北京</t>
  </si>
  <si>
    <t>珠海绿鹰高尔夫青少年队</t>
  </si>
  <si>
    <t>95.10.20</t>
  </si>
  <si>
    <t>李睿弘</t>
  </si>
  <si>
    <t>王田豪</t>
  </si>
  <si>
    <t>94.11.28</t>
  </si>
  <si>
    <t>佐藤彻一</t>
  </si>
  <si>
    <t>隋勇言</t>
  </si>
  <si>
    <t>重庆国际高尔夫俱乐部</t>
  </si>
  <si>
    <t>珠海</t>
  </si>
  <si>
    <t>94.12.22</t>
  </si>
  <si>
    <t>李昊桐</t>
  </si>
  <si>
    <t>93.10.27</t>
  </si>
  <si>
    <t>昆明</t>
  </si>
  <si>
    <t>93.12.28</t>
  </si>
  <si>
    <t>赵狄森</t>
  </si>
  <si>
    <t>93.11.14</t>
  </si>
  <si>
    <t>大连</t>
  </si>
  <si>
    <t>李明泽</t>
  </si>
  <si>
    <t>93.08.09</t>
  </si>
  <si>
    <t>93.01.01</t>
  </si>
  <si>
    <t>92.08.13</t>
  </si>
  <si>
    <t>93.01.25</t>
  </si>
  <si>
    <t>92.05.02</t>
  </si>
  <si>
    <t>91.05.06</t>
  </si>
  <si>
    <t>92.01.27</t>
  </si>
  <si>
    <t>91.06.25</t>
  </si>
  <si>
    <t>93.02.27</t>
  </si>
  <si>
    <t>91.08.31</t>
  </si>
  <si>
    <t>92.05.23</t>
  </si>
  <si>
    <t>92.01.11</t>
  </si>
  <si>
    <t>91.05.10</t>
  </si>
  <si>
    <t>91.03.20</t>
  </si>
  <si>
    <t>91.06.14</t>
  </si>
  <si>
    <t>91.06.11</t>
  </si>
  <si>
    <t>93.11.03</t>
  </si>
  <si>
    <t>93.05.10</t>
  </si>
  <si>
    <t>92.09.07</t>
  </si>
  <si>
    <t>91.03.24</t>
  </si>
  <si>
    <t>92.08.19</t>
  </si>
  <si>
    <t>92.11.11</t>
  </si>
  <si>
    <t>范无名</t>
  </si>
  <si>
    <t>92.06.10</t>
  </si>
  <si>
    <t>93.02.18</t>
  </si>
  <si>
    <t>93.01.10</t>
  </si>
  <si>
    <t>92.03.18</t>
  </si>
  <si>
    <t>93.08.23</t>
  </si>
  <si>
    <t>93.09.28</t>
  </si>
  <si>
    <t>93.08.03</t>
  </si>
  <si>
    <t>93.03.29</t>
  </si>
  <si>
    <t>92.04.14</t>
  </si>
  <si>
    <t>93.03.26</t>
  </si>
  <si>
    <t>93.02.20</t>
  </si>
  <si>
    <t>93.01.29</t>
  </si>
  <si>
    <t>92.09.14</t>
  </si>
  <si>
    <t>92.12.02</t>
  </si>
  <si>
    <t>92.07.15</t>
  </si>
  <si>
    <t>96.01.01</t>
  </si>
  <si>
    <t>95.09.13</t>
  </si>
  <si>
    <t>95.09.22</t>
  </si>
  <si>
    <t>94.04.18</t>
  </si>
  <si>
    <t>95.06.07</t>
  </si>
  <si>
    <t>96.01.17</t>
  </si>
  <si>
    <t>95.02.03</t>
  </si>
  <si>
    <t>94.06.09</t>
  </si>
  <si>
    <t>伍  鹏</t>
  </si>
  <si>
    <t>95.08.18</t>
  </si>
  <si>
    <t>94.03.07</t>
  </si>
  <si>
    <t>94.04.27</t>
  </si>
  <si>
    <t>94.04.29</t>
  </si>
  <si>
    <t>94.09.20</t>
  </si>
  <si>
    <t>95.06.17</t>
  </si>
  <si>
    <t>95.09.09</t>
  </si>
  <si>
    <t>95.05.06</t>
  </si>
  <si>
    <t>周宗泰</t>
  </si>
  <si>
    <t>94.02.10</t>
  </si>
  <si>
    <t>95.04.11</t>
  </si>
  <si>
    <t>94.02.15</t>
  </si>
  <si>
    <t>94.09.01</t>
  </si>
  <si>
    <t>94.08.30</t>
  </si>
  <si>
    <t>95.05.24</t>
  </si>
  <si>
    <t>95.08.03</t>
  </si>
  <si>
    <t>95.05.03</t>
  </si>
  <si>
    <t>94.03.19</t>
  </si>
  <si>
    <t>95.10.05</t>
  </si>
  <si>
    <t>94.01.17</t>
  </si>
  <si>
    <t>94.05.25</t>
  </si>
  <si>
    <t>94.09.18</t>
  </si>
  <si>
    <t>97.02.14</t>
  </si>
  <si>
    <t>91.08.31</t>
  </si>
  <si>
    <t>93.08.11</t>
  </si>
  <si>
    <t>中国运动员基金会</t>
  </si>
  <si>
    <t>93.12.11</t>
  </si>
  <si>
    <t>王  童</t>
  </si>
  <si>
    <t>93.09.12</t>
  </si>
  <si>
    <t>93.04.17</t>
  </si>
  <si>
    <t>93.12.06</t>
  </si>
  <si>
    <t>91.07.23</t>
  </si>
  <si>
    <t>昆明春城球会</t>
  </si>
  <si>
    <t>92.11.17</t>
  </si>
  <si>
    <t>92.06.20</t>
  </si>
  <si>
    <t>93.09.22</t>
  </si>
  <si>
    <t>92.01.26</t>
  </si>
  <si>
    <t>武汉</t>
  </si>
  <si>
    <t>92.05.31</t>
  </si>
  <si>
    <t>周姿岑</t>
  </si>
  <si>
    <t>93.08.22</t>
  </si>
  <si>
    <t>吕  政</t>
  </si>
  <si>
    <t>96.03.02</t>
  </si>
  <si>
    <t>96.08.15</t>
  </si>
  <si>
    <t>96.09.12</t>
  </si>
  <si>
    <t>97.04.21</t>
  </si>
  <si>
    <t>97.03.11</t>
  </si>
  <si>
    <t>96.08.19</t>
  </si>
  <si>
    <t>96.07.19</t>
  </si>
  <si>
    <t>97.04.01</t>
  </si>
  <si>
    <t>96.04.13</t>
  </si>
  <si>
    <t>96.02.28</t>
  </si>
  <si>
    <t>96.08.02</t>
  </si>
  <si>
    <t>97.07.03</t>
  </si>
  <si>
    <t>98.11.09</t>
  </si>
  <si>
    <t>96.03.28</t>
  </si>
  <si>
    <t>97.03.15</t>
  </si>
  <si>
    <t>96.11.04</t>
  </si>
  <si>
    <t>97.03.06</t>
  </si>
  <si>
    <t>96.05.02</t>
  </si>
  <si>
    <t>97.03.14</t>
  </si>
  <si>
    <t>96.02.25</t>
  </si>
  <si>
    <t>凌  鹏</t>
  </si>
  <si>
    <t>丁煜中</t>
  </si>
  <si>
    <t>宁波</t>
  </si>
  <si>
    <t>林子淦</t>
  </si>
  <si>
    <t>李  璐</t>
  </si>
  <si>
    <t>96.11.29</t>
  </si>
  <si>
    <t>张新寓</t>
  </si>
  <si>
    <t>南山高尔夫运动学校</t>
  </si>
  <si>
    <t>96.01.20</t>
  </si>
  <si>
    <r>
      <t>任</t>
    </r>
    <r>
      <rPr>
        <sz val="10"/>
        <color indexed="10"/>
        <rFont val="helv"/>
        <family val="2"/>
      </rPr>
      <t xml:space="preserve">   </t>
    </r>
    <r>
      <rPr>
        <sz val="10"/>
        <color indexed="10"/>
        <rFont val="宋体"/>
        <family val="0"/>
      </rPr>
      <t>梦</t>
    </r>
  </si>
  <si>
    <t>北京</t>
  </si>
  <si>
    <t>95.11.17</t>
  </si>
  <si>
    <t>王紫依</t>
  </si>
  <si>
    <t>95.09.15</t>
  </si>
  <si>
    <t>94.04.04</t>
  </si>
  <si>
    <t>哈尔滨</t>
  </si>
  <si>
    <t>96.09.05</t>
  </si>
  <si>
    <t>张瑜珊</t>
  </si>
  <si>
    <t>94.02.03</t>
  </si>
  <si>
    <t>94.09.25</t>
  </si>
  <si>
    <t>95.07.22</t>
  </si>
  <si>
    <t>95.08.19</t>
  </si>
  <si>
    <t>95.11.08</t>
  </si>
  <si>
    <t>95.05.16</t>
  </si>
  <si>
    <t>94.08.01</t>
  </si>
  <si>
    <t>95.04.21</t>
  </si>
  <si>
    <t>95.05.17</t>
  </si>
  <si>
    <t>94.07.30</t>
  </si>
  <si>
    <t>95.04.10</t>
  </si>
  <si>
    <t>94.04.15</t>
  </si>
  <si>
    <t>中山</t>
  </si>
  <si>
    <t>95.06.11</t>
  </si>
  <si>
    <t>谭培毅</t>
  </si>
  <si>
    <t>94.09.23</t>
  </si>
  <si>
    <t>柴伟宁</t>
  </si>
  <si>
    <t>94.10.27</t>
  </si>
  <si>
    <t>杨天傲</t>
  </si>
  <si>
    <t>珠海</t>
  </si>
  <si>
    <t>93.12.26</t>
  </si>
  <si>
    <t>南京</t>
  </si>
  <si>
    <t>91.11.27</t>
  </si>
  <si>
    <t>谈定坤</t>
  </si>
  <si>
    <t>南宁</t>
  </si>
  <si>
    <t>92.11.05</t>
  </si>
  <si>
    <t>2009汇丰全国青少年
冠军赛第一站</t>
  </si>
  <si>
    <t>2009 汇丰全国青少年
冠军赛第二站</t>
  </si>
  <si>
    <t>2009 汇丰全国青少年
冠军赛第三站</t>
  </si>
  <si>
    <t>2009 汇丰全国青少年
冠军赛第四站</t>
  </si>
  <si>
    <t>2009 汇丰全国青少年
冠军赛第五站</t>
  </si>
  <si>
    <t>2009 汇丰全国青少年
冠军赛第六站</t>
  </si>
  <si>
    <t>96.08.01</t>
  </si>
  <si>
    <t>96.08.27</t>
  </si>
  <si>
    <t>96.05.28</t>
  </si>
  <si>
    <t>96.09.07</t>
  </si>
  <si>
    <t>四川</t>
  </si>
  <si>
    <t>97.02.15</t>
  </si>
  <si>
    <t>昆明</t>
  </si>
  <si>
    <t xml:space="preserve">94.09.05 </t>
  </si>
  <si>
    <t>熊  江</t>
  </si>
  <si>
    <t>北京</t>
  </si>
  <si>
    <t>96.05.27</t>
  </si>
  <si>
    <t>96.12.08</t>
  </si>
  <si>
    <t>南山高尔夫球队</t>
  </si>
  <si>
    <t>96.02.14</t>
  </si>
  <si>
    <t>97.01.28</t>
  </si>
  <si>
    <t>96.09.06</t>
  </si>
  <si>
    <t>97.02.14</t>
  </si>
  <si>
    <t>97.03.13</t>
  </si>
  <si>
    <t>广州市高协</t>
  </si>
  <si>
    <t>97.03.06</t>
  </si>
  <si>
    <r>
      <t>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力</t>
    </r>
  </si>
  <si>
    <t>97.02.04</t>
  </si>
  <si>
    <t>97.02.17</t>
  </si>
  <si>
    <t>97.06.28</t>
  </si>
  <si>
    <t>方怀恩</t>
  </si>
  <si>
    <t>97.05.29</t>
  </si>
  <si>
    <t>杨伊农</t>
  </si>
  <si>
    <t>97.02.03</t>
  </si>
  <si>
    <t>大连</t>
  </si>
  <si>
    <t>97.03.21</t>
  </si>
  <si>
    <t>袁也淳</t>
  </si>
  <si>
    <t>广州</t>
  </si>
  <si>
    <t>97.09.05</t>
  </si>
  <si>
    <t>何益豪</t>
  </si>
  <si>
    <t>97.01.31</t>
  </si>
  <si>
    <t>陈宣玮</t>
  </si>
  <si>
    <t>汕头</t>
  </si>
  <si>
    <t>97.08.19</t>
  </si>
  <si>
    <t>白政恺</t>
  </si>
  <si>
    <t>天津</t>
  </si>
  <si>
    <t>96.08.29</t>
  </si>
  <si>
    <t>张天林</t>
  </si>
  <si>
    <t>97.01.15</t>
  </si>
  <si>
    <t>96.02.13</t>
  </si>
  <si>
    <t>97.11.02</t>
  </si>
  <si>
    <t>96.02.19</t>
  </si>
  <si>
    <t>广东</t>
  </si>
  <si>
    <t>96.06.18</t>
  </si>
  <si>
    <t>96.06.28</t>
  </si>
  <si>
    <t>96.08.22</t>
  </si>
  <si>
    <t>97.06.13</t>
  </si>
  <si>
    <t>宋泰霖</t>
  </si>
  <si>
    <t>97.01.22</t>
  </si>
  <si>
    <t>海口</t>
  </si>
  <si>
    <t>97.06.07</t>
  </si>
  <si>
    <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源</t>
    </r>
  </si>
  <si>
    <t>96.09.16</t>
  </si>
  <si>
    <t>黄山青少年高尔夫培训中心</t>
  </si>
  <si>
    <t>黄山青少年高尔夫培训中心</t>
  </si>
  <si>
    <t>南山青少年高尔夫球队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</si>
</sst>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_);[Red]\(0.0\)"/>
    <numFmt numFmtId="186" formatCode="0.00_);[Red]\(0.00\)"/>
    <numFmt numFmtId="187" formatCode="0_);[Red]\(0\)"/>
    <numFmt numFmtId="188" formatCode="0.00_ "/>
  </numFmts>
  <fonts count="42">
    <font>
      <sz val="10"/>
      <name val="Arial"/>
      <family val="2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黑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0"/>
      <name val="helv"/>
      <family val="2"/>
    </font>
    <font>
      <sz val="10"/>
      <color indexed="8"/>
      <name val="仿宋_GB2312"/>
      <family val="3"/>
    </font>
    <font>
      <sz val="10"/>
      <color indexed="10"/>
      <name val="宋体"/>
      <family val="0"/>
    </font>
    <font>
      <sz val="10"/>
      <color indexed="10"/>
      <name val="helv"/>
      <family val="2"/>
    </font>
    <font>
      <sz val="10"/>
      <color indexed="10"/>
      <name val="Arial"/>
      <family val="2"/>
    </font>
    <font>
      <b/>
      <sz val="10"/>
      <color indexed="10"/>
      <name val="宋体"/>
      <family val="0"/>
    </font>
    <font>
      <sz val="10"/>
      <color indexed="10"/>
      <name val="Times New Roman"/>
      <family val="1"/>
    </font>
    <font>
      <sz val="10"/>
      <color indexed="10"/>
      <name val="华文细黑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5" fontId="1" fillId="0" borderId="0" xfId="0" applyNumberFormat="1" applyFont="1" applyFill="1" applyAlignment="1">
      <alignment horizontal="center"/>
    </xf>
    <xf numFmtId="18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85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8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186" fontId="1" fillId="0" borderId="10" xfId="0" applyNumberFormat="1" applyFont="1" applyFill="1" applyBorder="1" applyAlignment="1">
      <alignment horizontal="center" wrapText="1"/>
    </xf>
    <xf numFmtId="186" fontId="1" fillId="0" borderId="10" xfId="0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 horizontal="center"/>
    </xf>
    <xf numFmtId="186" fontId="0" fillId="0" borderId="0" xfId="0" applyNumberFormat="1" applyAlignment="1">
      <alignment/>
    </xf>
    <xf numFmtId="186" fontId="0" fillId="0" borderId="0" xfId="0" applyNumberFormat="1" applyAlignment="1">
      <alignment/>
    </xf>
    <xf numFmtId="186" fontId="6" fillId="0" borderId="10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186" fontId="0" fillId="0" borderId="10" xfId="0" applyNumberFormat="1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186" fontId="6" fillId="0" borderId="13" xfId="0" applyNumberFormat="1" applyFont="1" applyFill="1" applyBorder="1" applyAlignment="1">
      <alignment horizontal="center" vertical="center"/>
    </xf>
    <xf numFmtId="186" fontId="1" fillId="0" borderId="14" xfId="0" applyNumberFormat="1" applyFont="1" applyFill="1" applyBorder="1" applyAlignment="1">
      <alignment horizontal="center"/>
    </xf>
    <xf numFmtId="186" fontId="1" fillId="0" borderId="15" xfId="0" applyNumberFormat="1" applyFont="1" applyFill="1" applyBorder="1" applyAlignment="1">
      <alignment horizontal="center"/>
    </xf>
    <xf numFmtId="186" fontId="6" fillId="0" borderId="15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/>
    </xf>
    <xf numFmtId="186" fontId="1" fillId="0" borderId="12" xfId="0" applyNumberFormat="1" applyFont="1" applyFill="1" applyBorder="1" applyAlignment="1">
      <alignment horizontal="center"/>
    </xf>
    <xf numFmtId="186" fontId="33" fillId="0" borderId="12" xfId="0" applyNumberFormat="1" applyFill="1" applyBorder="1" applyAlignment="1">
      <alignment/>
    </xf>
    <xf numFmtId="186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 wrapText="1"/>
    </xf>
    <xf numFmtId="186" fontId="6" fillId="0" borderId="0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Alignment="1">
      <alignment horizontal="center"/>
    </xf>
    <xf numFmtId="186" fontId="6" fillId="0" borderId="13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Alignment="1">
      <alignment horizontal="center" wrapText="1"/>
    </xf>
    <xf numFmtId="186" fontId="5" fillId="0" borderId="17" xfId="0" applyNumberFormat="1" applyFont="1" applyFill="1" applyBorder="1" applyAlignment="1">
      <alignment horizontal="center" vertical="center"/>
    </xf>
    <xf numFmtId="186" fontId="3" fillId="0" borderId="17" xfId="0" applyNumberFormat="1" applyFont="1" applyFill="1" applyBorder="1" applyAlignment="1">
      <alignment horizontal="center" vertical="center" wrapText="1"/>
    </xf>
    <xf numFmtId="186" fontId="5" fillId="0" borderId="17" xfId="0" applyNumberFormat="1" applyFont="1" applyFill="1" applyBorder="1" applyAlignment="1">
      <alignment horizontal="center" vertical="center" wrapText="1"/>
    </xf>
    <xf numFmtId="186" fontId="3" fillId="0" borderId="18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/>
    </xf>
    <xf numFmtId="186" fontId="6" fillId="0" borderId="13" xfId="0" applyNumberFormat="1" applyFont="1" applyFill="1" applyBorder="1" applyAlignment="1">
      <alignment horizontal="center" vertical="center"/>
    </xf>
    <xf numFmtId="186" fontId="1" fillId="0" borderId="13" xfId="0" applyNumberFormat="1" applyFont="1" applyFill="1" applyBorder="1" applyAlignment="1">
      <alignment horizontal="center"/>
    </xf>
    <xf numFmtId="186" fontId="1" fillId="0" borderId="19" xfId="0" applyNumberFormat="1" applyFont="1" applyFill="1" applyBorder="1" applyAlignment="1">
      <alignment horizontal="center"/>
    </xf>
    <xf numFmtId="186" fontId="6" fillId="0" borderId="0" xfId="0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 vertical="center" wrapText="1"/>
    </xf>
    <xf numFmtId="186" fontId="0" fillId="0" borderId="0" xfId="0" applyNumberFormat="1" applyFill="1" applyAlignment="1">
      <alignment/>
    </xf>
    <xf numFmtId="186" fontId="33" fillId="0" borderId="10" xfId="0" applyNumberFormat="1" applyFill="1" applyBorder="1" applyAlignment="1">
      <alignment horizontal="center"/>
    </xf>
    <xf numFmtId="186" fontId="1" fillId="0" borderId="13" xfId="0" applyNumberFormat="1" applyFont="1" applyFill="1" applyBorder="1" applyAlignment="1">
      <alignment horizontal="center"/>
    </xf>
    <xf numFmtId="186" fontId="33" fillId="0" borderId="19" xfId="0" applyNumberFormat="1" applyFill="1" applyBorder="1" applyAlignment="1">
      <alignment/>
    </xf>
    <xf numFmtId="186" fontId="6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>
      <alignment horizontal="center"/>
    </xf>
    <xf numFmtId="187" fontId="6" fillId="0" borderId="20" xfId="0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/>
    </xf>
    <xf numFmtId="187" fontId="6" fillId="0" borderId="0" xfId="0" applyNumberFormat="1" applyFont="1" applyFill="1" applyBorder="1" applyAlignment="1">
      <alignment horizontal="center" vertical="center"/>
    </xf>
    <xf numFmtId="186" fontId="33" fillId="0" borderId="19" xfId="0" applyNumberFormat="1" applyFill="1" applyBorder="1" applyAlignment="1">
      <alignment/>
    </xf>
    <xf numFmtId="186" fontId="1" fillId="0" borderId="10" xfId="0" applyNumberFormat="1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 horizontal="center"/>
    </xf>
    <xf numFmtId="186" fontId="33" fillId="0" borderId="10" xfId="0" applyNumberFormat="1" applyFill="1" applyBorder="1" applyAlignment="1">
      <alignment horizontal="center"/>
    </xf>
    <xf numFmtId="186" fontId="1" fillId="0" borderId="19" xfId="0" applyNumberFormat="1" applyFont="1" applyFill="1" applyBorder="1" applyAlignment="1">
      <alignment horizontal="center"/>
    </xf>
    <xf numFmtId="186" fontId="1" fillId="0" borderId="13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33" fillId="0" borderId="10" xfId="0" applyNumberFormat="1" applyFill="1" applyBorder="1" applyAlignment="1">
      <alignment/>
    </xf>
    <xf numFmtId="186" fontId="6" fillId="0" borderId="0" xfId="0" applyNumberFormat="1" applyFont="1" applyFill="1" applyAlignment="1">
      <alignment horizontal="center"/>
    </xf>
    <xf numFmtId="18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5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87" fontId="1" fillId="0" borderId="11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left"/>
    </xf>
    <xf numFmtId="186" fontId="3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6" fontId="6" fillId="0" borderId="10" xfId="0" applyNumberFormat="1" applyFont="1" applyBorder="1" applyAlignment="1">
      <alignment horizontal="center"/>
    </xf>
    <xf numFmtId="186" fontId="6" fillId="0" borderId="15" xfId="0" applyNumberFormat="1" applyFont="1" applyFill="1" applyBorder="1" applyAlignment="1">
      <alignment horizontal="center"/>
    </xf>
    <xf numFmtId="186" fontId="6" fillId="0" borderId="0" xfId="0" applyNumberFormat="1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7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87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186" fontId="35" fillId="0" borderId="10" xfId="0" applyNumberFormat="1" applyFont="1" applyFill="1" applyBorder="1" applyAlignment="1">
      <alignment horizontal="center"/>
    </xf>
    <xf numFmtId="186" fontId="36" fillId="0" borderId="10" xfId="0" applyNumberFormat="1" applyFont="1" applyFill="1" applyBorder="1" applyAlignment="1">
      <alignment horizontal="center"/>
    </xf>
    <xf numFmtId="186" fontId="35" fillId="0" borderId="1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7" fillId="0" borderId="0" xfId="0" applyFont="1" applyAlignment="1">
      <alignment/>
    </xf>
    <xf numFmtId="186" fontId="1" fillId="0" borderId="13" xfId="0" applyNumberFormat="1" applyFont="1" applyFill="1" applyBorder="1" applyAlignment="1">
      <alignment horizontal="center" vertical="center" wrapText="1"/>
    </xf>
    <xf numFmtId="186" fontId="35" fillId="0" borderId="0" xfId="0" applyNumberFormat="1" applyFont="1" applyFill="1" applyAlignment="1">
      <alignment horizontal="center"/>
    </xf>
    <xf numFmtId="186" fontId="38" fillId="0" borderId="17" xfId="0" applyNumberFormat="1" applyFont="1" applyFill="1" applyBorder="1" applyAlignment="1">
      <alignment horizontal="center" vertical="center" wrapText="1"/>
    </xf>
    <xf numFmtId="186" fontId="35" fillId="0" borderId="10" xfId="0" applyNumberFormat="1" applyFont="1" applyFill="1" applyBorder="1" applyAlignment="1">
      <alignment horizontal="center" vertical="center"/>
    </xf>
    <xf numFmtId="186" fontId="35" fillId="0" borderId="13" xfId="0" applyNumberFormat="1" applyFont="1" applyFill="1" applyBorder="1" applyAlignment="1">
      <alignment horizontal="center" vertical="center"/>
    </xf>
    <xf numFmtId="186" fontId="35" fillId="0" borderId="0" xfId="0" applyNumberFormat="1" applyFont="1" applyFill="1" applyBorder="1" applyAlignment="1">
      <alignment horizontal="center" vertical="center"/>
    </xf>
    <xf numFmtId="186" fontId="35" fillId="0" borderId="15" xfId="0" applyNumberFormat="1" applyFont="1" applyFill="1" applyBorder="1" applyAlignment="1">
      <alignment horizontal="center" vertical="center"/>
    </xf>
    <xf numFmtId="186" fontId="35" fillId="0" borderId="13" xfId="0" applyNumberFormat="1" applyFont="1" applyFill="1" applyBorder="1" applyAlignment="1">
      <alignment horizontal="center" vertical="center"/>
    </xf>
    <xf numFmtId="186" fontId="37" fillId="0" borderId="0" xfId="0" applyNumberFormat="1" applyFont="1" applyAlignment="1">
      <alignment/>
    </xf>
    <xf numFmtId="186" fontId="33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5" fillId="24" borderId="0" xfId="0" applyFont="1" applyFill="1" applyAlignment="1">
      <alignment horizontal="center"/>
    </xf>
    <xf numFmtId="0" fontId="37" fillId="24" borderId="0" xfId="0" applyFont="1" applyFill="1" applyAlignment="1">
      <alignment/>
    </xf>
    <xf numFmtId="184" fontId="37" fillId="0" borderId="0" xfId="0" applyNumberFormat="1" applyFont="1" applyFill="1" applyAlignment="1">
      <alignment horizontal="center"/>
    </xf>
    <xf numFmtId="186" fontId="35" fillId="0" borderId="12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/>
    </xf>
    <xf numFmtId="186" fontId="35" fillId="0" borderId="15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187" fontId="6" fillId="0" borderId="11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6" fontId="6" fillId="0" borderId="10" xfId="41" applyNumberFormat="1" applyFont="1" applyFill="1" applyBorder="1" applyAlignment="1">
      <alignment horizontal="center" vertical="center" wrapText="1"/>
      <protection/>
    </xf>
    <xf numFmtId="186" fontId="33" fillId="0" borderId="12" xfId="0" applyNumberFormat="1" applyFill="1" applyBorder="1" applyAlignment="1">
      <alignment/>
    </xf>
    <xf numFmtId="186" fontId="33" fillId="0" borderId="14" xfId="0" applyNumberFormat="1" applyFill="1" applyBorder="1" applyAlignment="1">
      <alignment/>
    </xf>
    <xf numFmtId="186" fontId="37" fillId="0" borderId="0" xfId="0" applyNumberFormat="1" applyFont="1" applyFill="1" applyAlignment="1">
      <alignment/>
    </xf>
    <xf numFmtId="186" fontId="35" fillId="0" borderId="10" xfId="0" applyNumberFormat="1" applyFont="1" applyFill="1" applyBorder="1" applyAlignment="1">
      <alignment horizontal="center"/>
    </xf>
    <xf numFmtId="186" fontId="35" fillId="0" borderId="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186" fontId="6" fillId="24" borderId="10" xfId="0" applyNumberFormat="1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86" fontId="37" fillId="0" borderId="10" xfId="0" applyNumberFormat="1" applyFont="1" applyFill="1" applyBorder="1" applyAlignment="1">
      <alignment horizontal="center" vertical="center"/>
    </xf>
    <xf numFmtId="0" fontId="33" fillId="0" borderId="10" xfId="0" applyFill="1" applyBorder="1" applyAlignment="1">
      <alignment horizontal="center"/>
    </xf>
    <xf numFmtId="0" fontId="33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86" fontId="1" fillId="0" borderId="21" xfId="0" applyNumberFormat="1" applyFont="1" applyFill="1" applyBorder="1" applyAlignment="1">
      <alignment horizontal="center"/>
    </xf>
    <xf numFmtId="186" fontId="1" fillId="0" borderId="21" xfId="0" applyNumberFormat="1" applyFont="1" applyFill="1" applyBorder="1" applyAlignment="1">
      <alignment horizontal="center" wrapText="1"/>
    </xf>
    <xf numFmtId="186" fontId="35" fillId="0" borderId="21" xfId="0" applyNumberFormat="1" applyFont="1" applyFill="1" applyBorder="1" applyAlignment="1">
      <alignment horizontal="center" vertical="center"/>
    </xf>
    <xf numFmtId="186" fontId="35" fillId="0" borderId="21" xfId="0" applyNumberFormat="1" applyFont="1" applyFill="1" applyBorder="1" applyAlignment="1">
      <alignment horizontal="center"/>
    </xf>
    <xf numFmtId="186" fontId="1" fillId="0" borderId="21" xfId="0" applyNumberFormat="1" applyFont="1" applyFill="1" applyBorder="1" applyAlignment="1">
      <alignment horizontal="center"/>
    </xf>
    <xf numFmtId="186" fontId="1" fillId="0" borderId="21" xfId="0" applyNumberFormat="1" applyFont="1" applyFill="1" applyBorder="1" applyAlignment="1">
      <alignment horizontal="center" vertical="center"/>
    </xf>
    <xf numFmtId="186" fontId="6" fillId="0" borderId="21" xfId="0" applyNumberFormat="1" applyFont="1" applyFill="1" applyBorder="1" applyAlignment="1">
      <alignment horizontal="center" vertical="center"/>
    </xf>
    <xf numFmtId="186" fontId="1" fillId="0" borderId="21" xfId="0" applyNumberFormat="1" applyFont="1" applyFill="1" applyBorder="1" applyAlignment="1">
      <alignment horizontal="center" vertical="center" wrapText="1"/>
    </xf>
    <xf numFmtId="186" fontId="1" fillId="0" borderId="22" xfId="0" applyNumberFormat="1" applyFont="1" applyFill="1" applyBorder="1" applyAlignment="1">
      <alignment horizontal="center"/>
    </xf>
    <xf numFmtId="187" fontId="3" fillId="0" borderId="23" xfId="0" applyNumberFormat="1" applyFont="1" applyFill="1" applyBorder="1" applyAlignment="1">
      <alignment horizontal="center" vertical="center"/>
    </xf>
    <xf numFmtId="186" fontId="3" fillId="0" borderId="24" xfId="0" applyNumberFormat="1" applyFont="1" applyFill="1" applyBorder="1" applyAlignment="1">
      <alignment horizontal="center" vertical="center"/>
    </xf>
    <xf numFmtId="186" fontId="5" fillId="0" borderId="24" xfId="0" applyNumberFormat="1" applyFont="1" applyFill="1" applyBorder="1" applyAlignment="1">
      <alignment horizontal="center" vertical="center"/>
    </xf>
    <xf numFmtId="186" fontId="3" fillId="0" borderId="24" xfId="0" applyNumberFormat="1" applyFont="1" applyFill="1" applyBorder="1" applyAlignment="1">
      <alignment horizontal="center" vertical="center" wrapText="1"/>
    </xf>
    <xf numFmtId="186" fontId="38" fillId="0" borderId="24" xfId="0" applyNumberFormat="1" applyFont="1" applyFill="1" applyBorder="1" applyAlignment="1">
      <alignment horizontal="center" vertical="center" wrapText="1"/>
    </xf>
    <xf numFmtId="186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86" fontId="3" fillId="0" borderId="25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186" fontId="35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24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3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6" fillId="0" borderId="10" xfId="40" applyNumberFormat="1" applyFont="1" applyFill="1" applyBorder="1" applyAlignment="1">
      <alignment horizontal="center" vertical="center" wrapText="1"/>
      <protection/>
    </xf>
    <xf numFmtId="186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186" fontId="6" fillId="0" borderId="0" xfId="0" applyNumberFormat="1" applyFont="1" applyFill="1" applyAlignment="1">
      <alignment horizontal="center" vertical="center"/>
    </xf>
    <xf numFmtId="186" fontId="1" fillId="0" borderId="14" xfId="0" applyNumberFormat="1" applyFont="1" applyFill="1" applyBorder="1" applyAlignment="1">
      <alignment horizontal="center"/>
    </xf>
    <xf numFmtId="186" fontId="1" fillId="0" borderId="15" xfId="0" applyNumberFormat="1" applyFont="1" applyFill="1" applyBorder="1" applyAlignment="1">
      <alignment horizontal="center" vertical="center" wrapText="1"/>
    </xf>
    <xf numFmtId="186" fontId="1" fillId="0" borderId="15" xfId="0" applyNumberFormat="1" applyFont="1" applyFill="1" applyBorder="1" applyAlignment="1">
      <alignment horizontal="center" vertical="center"/>
    </xf>
    <xf numFmtId="186" fontId="6" fillId="0" borderId="15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/>
    </xf>
    <xf numFmtId="186" fontId="35" fillId="0" borderId="15" xfId="0" applyNumberFormat="1" applyFont="1" applyFill="1" applyBorder="1" applyAlignment="1">
      <alignment horizontal="center"/>
    </xf>
    <xf numFmtId="186" fontId="35" fillId="0" borderId="15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 wrapText="1"/>
    </xf>
    <xf numFmtId="186" fontId="1" fillId="0" borderId="15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>
      <alignment horizontal="center" vertical="center"/>
    </xf>
    <xf numFmtId="187" fontId="3" fillId="0" borderId="26" xfId="0" applyNumberFormat="1" applyFont="1" applyFill="1" applyBorder="1" applyAlignment="1">
      <alignment horizontal="center" vertical="center"/>
    </xf>
    <xf numFmtId="186" fontId="3" fillId="0" borderId="17" xfId="0" applyNumberFormat="1" applyFont="1" applyFill="1" applyBorder="1" applyAlignment="1">
      <alignment horizontal="center" vertical="center"/>
    </xf>
    <xf numFmtId="186" fontId="37" fillId="0" borderId="10" xfId="0" applyNumberFormat="1" applyFont="1" applyFill="1" applyBorder="1" applyAlignment="1">
      <alignment horizontal="center"/>
    </xf>
    <xf numFmtId="0" fontId="33" fillId="0" borderId="1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186" fontId="35" fillId="0" borderId="10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left"/>
    </xf>
    <xf numFmtId="186" fontId="1" fillId="0" borderId="0" xfId="0" applyNumberFormat="1" applyFont="1" applyFill="1" applyAlignment="1">
      <alignment horizontal="left"/>
    </xf>
    <xf numFmtId="186" fontId="2" fillId="0" borderId="0" xfId="0" applyNumberFormat="1" applyFont="1" applyFill="1" applyAlignment="1">
      <alignment horizontal="left" vertical="center" wrapText="1"/>
    </xf>
    <xf numFmtId="186" fontId="1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186" fontId="2" fillId="0" borderId="0" xfId="0" applyNumberFormat="1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甲男C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14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438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1057275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52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3</xdr:col>
      <xdr:colOff>1228725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2609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33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1" sqref="A11:IV11"/>
    </sheetView>
  </sheetViews>
  <sheetFormatPr defaultColWidth="10.00390625" defaultRowHeight="12.75"/>
  <cols>
    <col min="1" max="1" width="5.421875" style="60" customWidth="1"/>
    <col min="2" max="2" width="9.00390625" style="39" customWidth="1"/>
    <col min="3" max="3" width="8.8515625" style="39" customWidth="1"/>
    <col min="4" max="4" width="27.421875" style="39" customWidth="1"/>
    <col min="5" max="5" width="8.7109375" style="41" bestFit="1" customWidth="1"/>
    <col min="6" max="6" width="9.00390625" style="102" customWidth="1"/>
    <col min="7" max="7" width="7.7109375" style="125" customWidth="1"/>
    <col min="8" max="9" width="8.8515625" style="39" customWidth="1"/>
    <col min="10" max="10" width="9.57421875" style="39" customWidth="1"/>
    <col min="11" max="11" width="9.140625" style="39" customWidth="1"/>
    <col min="12" max="12" width="9.28125" style="39" customWidth="1"/>
    <col min="13" max="13" width="10.00390625" style="73" customWidth="1"/>
    <col min="14" max="14" width="9.421875" style="88" customWidth="1"/>
    <col min="15" max="15" width="8.7109375" style="88" customWidth="1"/>
    <col min="16" max="16" width="7.7109375" style="41" bestFit="1" customWidth="1"/>
    <col min="17" max="17" width="7.8515625" style="41" customWidth="1"/>
    <col min="18" max="18" width="7.7109375" style="39" customWidth="1"/>
    <col min="19" max="19" width="5.8515625" style="39" customWidth="1"/>
    <col min="20" max="16384" width="10.00390625" style="39" customWidth="1"/>
  </cols>
  <sheetData>
    <row r="1" spans="5:20" ht="93.75" customHeight="1">
      <c r="E1" s="185" t="s">
        <v>219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4" ht="22.5" customHeight="1" thickBot="1">
      <c r="A2" s="183" t="s">
        <v>213</v>
      </c>
      <c r="B2" s="183"/>
      <c r="C2" s="183"/>
      <c r="D2" s="183"/>
    </row>
    <row r="3" spans="1:19" s="46" customFormat="1" ht="81" customHeight="1" thickBot="1">
      <c r="A3" s="144" t="s">
        <v>0</v>
      </c>
      <c r="B3" s="145" t="s">
        <v>1</v>
      </c>
      <c r="C3" s="145" t="s">
        <v>2</v>
      </c>
      <c r="D3" s="146" t="s">
        <v>3</v>
      </c>
      <c r="E3" s="147" t="s">
        <v>207</v>
      </c>
      <c r="F3" s="148" t="s">
        <v>208</v>
      </c>
      <c r="G3" s="148" t="s">
        <v>209</v>
      </c>
      <c r="H3" s="147" t="s">
        <v>414</v>
      </c>
      <c r="I3" s="147" t="s">
        <v>415</v>
      </c>
      <c r="J3" s="149" t="s">
        <v>416</v>
      </c>
      <c r="K3" s="149" t="s">
        <v>417</v>
      </c>
      <c r="L3" s="149" t="s">
        <v>418</v>
      </c>
      <c r="M3" s="149" t="s">
        <v>210</v>
      </c>
      <c r="N3" s="150" t="s">
        <v>419</v>
      </c>
      <c r="O3" s="149" t="s">
        <v>211</v>
      </c>
      <c r="P3" s="149" t="s">
        <v>4</v>
      </c>
      <c r="Q3" s="147" t="s">
        <v>212</v>
      </c>
      <c r="R3" s="147" t="s">
        <v>56</v>
      </c>
      <c r="S3" s="151" t="s">
        <v>5</v>
      </c>
    </row>
    <row r="4" spans="1:19" ht="12">
      <c r="A4" s="175">
        <v>1</v>
      </c>
      <c r="B4" s="174" t="s">
        <v>19</v>
      </c>
      <c r="C4" s="174" t="s">
        <v>298</v>
      </c>
      <c r="D4" s="29" t="s">
        <v>6</v>
      </c>
      <c r="E4" s="173">
        <v>171.85</v>
      </c>
      <c r="F4" s="172">
        <v>11</v>
      </c>
      <c r="G4" s="171">
        <v>58</v>
      </c>
      <c r="H4" s="170">
        <v>0</v>
      </c>
      <c r="I4" s="168">
        <v>0</v>
      </c>
      <c r="J4" s="168">
        <v>0</v>
      </c>
      <c r="K4" s="168">
        <v>0</v>
      </c>
      <c r="L4" s="168">
        <v>0</v>
      </c>
      <c r="M4" s="168">
        <v>0</v>
      </c>
      <c r="N4" s="169">
        <v>0</v>
      </c>
      <c r="O4" s="169">
        <v>0</v>
      </c>
      <c r="P4" s="168">
        <v>0</v>
      </c>
      <c r="Q4" s="167">
        <f aca="true" t="shared" si="0" ref="Q4:Q38">SUM(F4:P4)</f>
        <v>69</v>
      </c>
      <c r="R4" s="167">
        <f aca="true" t="shared" si="1" ref="R4:R38">Q4+E4</f>
        <v>240.85</v>
      </c>
      <c r="S4" s="166"/>
    </row>
    <row r="5" spans="1:19" ht="12">
      <c r="A5" s="79">
        <v>2</v>
      </c>
      <c r="B5" s="135" t="s">
        <v>197</v>
      </c>
      <c r="C5" s="135" t="s">
        <v>7</v>
      </c>
      <c r="D5" s="135"/>
      <c r="E5" s="136">
        <v>234</v>
      </c>
      <c r="F5" s="137">
        <v>0</v>
      </c>
      <c r="G5" s="138">
        <v>0</v>
      </c>
      <c r="H5" s="139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1">
        <v>0</v>
      </c>
      <c r="O5" s="141">
        <v>0</v>
      </c>
      <c r="P5" s="140">
        <v>0</v>
      </c>
      <c r="Q5" s="142">
        <f t="shared" si="0"/>
        <v>0</v>
      </c>
      <c r="R5" s="142">
        <f t="shared" si="1"/>
        <v>234</v>
      </c>
      <c r="S5" s="143"/>
    </row>
    <row r="6" spans="1:19" ht="12">
      <c r="A6" s="79">
        <v>3</v>
      </c>
      <c r="B6" s="70" t="s">
        <v>31</v>
      </c>
      <c r="C6" s="70" t="s">
        <v>297</v>
      </c>
      <c r="D6" s="70" t="s">
        <v>9</v>
      </c>
      <c r="E6" s="14">
        <v>156.5125</v>
      </c>
      <c r="F6" s="104">
        <v>26</v>
      </c>
      <c r="G6" s="126">
        <v>0</v>
      </c>
      <c r="H6" s="32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25">
        <v>0</v>
      </c>
      <c r="O6" s="25">
        <v>0</v>
      </c>
      <c r="P6" s="81">
        <v>0</v>
      </c>
      <c r="Q6" s="80">
        <f t="shared" si="0"/>
        <v>26</v>
      </c>
      <c r="R6" s="80">
        <f t="shared" si="1"/>
        <v>182.5125</v>
      </c>
      <c r="S6" s="33"/>
    </row>
    <row r="7" spans="1:19" ht="12">
      <c r="A7" s="79">
        <v>4</v>
      </c>
      <c r="B7" s="70" t="s">
        <v>25</v>
      </c>
      <c r="C7" s="70" t="s">
        <v>296</v>
      </c>
      <c r="D7" s="70" t="s">
        <v>9</v>
      </c>
      <c r="E7" s="14">
        <v>165.375</v>
      </c>
      <c r="F7" s="104">
        <v>0</v>
      </c>
      <c r="G7" s="126">
        <v>0</v>
      </c>
      <c r="H7" s="32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25">
        <v>0</v>
      </c>
      <c r="O7" s="25">
        <v>0</v>
      </c>
      <c r="P7" s="81">
        <v>0</v>
      </c>
      <c r="Q7" s="80">
        <f t="shared" si="0"/>
        <v>0</v>
      </c>
      <c r="R7" s="80">
        <f t="shared" si="1"/>
        <v>165.375</v>
      </c>
      <c r="S7" s="33"/>
    </row>
    <row r="8" spans="1:19" ht="12">
      <c r="A8" s="79">
        <v>5</v>
      </c>
      <c r="B8" s="70" t="s">
        <v>29</v>
      </c>
      <c r="C8" s="70" t="s">
        <v>295</v>
      </c>
      <c r="D8" s="70" t="s">
        <v>30</v>
      </c>
      <c r="E8" s="14">
        <v>22.625</v>
      </c>
      <c r="F8" s="104">
        <v>40</v>
      </c>
      <c r="G8" s="126">
        <v>90</v>
      </c>
      <c r="H8" s="32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25">
        <v>0</v>
      </c>
      <c r="O8" s="25">
        <v>0</v>
      </c>
      <c r="P8" s="81">
        <v>0</v>
      </c>
      <c r="Q8" s="80">
        <f t="shared" si="0"/>
        <v>130</v>
      </c>
      <c r="R8" s="80">
        <f t="shared" si="1"/>
        <v>152.625</v>
      </c>
      <c r="S8" s="33"/>
    </row>
    <row r="9" spans="1:19" ht="12">
      <c r="A9" s="79">
        <v>6</v>
      </c>
      <c r="B9" s="70" t="s">
        <v>24</v>
      </c>
      <c r="C9" s="70" t="s">
        <v>294</v>
      </c>
      <c r="D9" s="70" t="s">
        <v>8</v>
      </c>
      <c r="E9" s="14">
        <v>63.675</v>
      </c>
      <c r="F9" s="104">
        <v>7</v>
      </c>
      <c r="G9" s="126">
        <v>72</v>
      </c>
      <c r="H9" s="32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25">
        <v>0</v>
      </c>
      <c r="O9" s="25">
        <v>0</v>
      </c>
      <c r="P9" s="81">
        <v>0</v>
      </c>
      <c r="Q9" s="80">
        <f t="shared" si="0"/>
        <v>79</v>
      </c>
      <c r="R9" s="80">
        <f t="shared" si="1"/>
        <v>142.675</v>
      </c>
      <c r="S9" s="33"/>
    </row>
    <row r="10" spans="1:19" ht="12">
      <c r="A10" s="79">
        <v>7</v>
      </c>
      <c r="B10" s="70" t="s">
        <v>41</v>
      </c>
      <c r="C10" s="70" t="s">
        <v>272</v>
      </c>
      <c r="D10" s="70"/>
      <c r="E10" s="14">
        <v>64.85</v>
      </c>
      <c r="F10" s="104">
        <v>77</v>
      </c>
      <c r="G10" s="126">
        <v>0</v>
      </c>
      <c r="H10" s="32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25">
        <v>0</v>
      </c>
      <c r="O10" s="25">
        <v>0</v>
      </c>
      <c r="P10" s="81">
        <v>0</v>
      </c>
      <c r="Q10" s="80">
        <f t="shared" si="0"/>
        <v>77</v>
      </c>
      <c r="R10" s="80">
        <f t="shared" si="1"/>
        <v>141.85</v>
      </c>
      <c r="S10" s="33"/>
    </row>
    <row r="11" spans="1:19" ht="12">
      <c r="A11" s="79">
        <v>8</v>
      </c>
      <c r="B11" s="70" t="s">
        <v>27</v>
      </c>
      <c r="C11" s="70" t="s">
        <v>28</v>
      </c>
      <c r="D11" s="70"/>
      <c r="E11" s="14">
        <v>100.4625</v>
      </c>
      <c r="F11" s="104">
        <v>32</v>
      </c>
      <c r="G11" s="126">
        <v>0</v>
      </c>
      <c r="H11" s="32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25">
        <v>0</v>
      </c>
      <c r="O11" s="25">
        <v>0</v>
      </c>
      <c r="P11" s="81">
        <v>0</v>
      </c>
      <c r="Q11" s="80">
        <f t="shared" si="0"/>
        <v>32</v>
      </c>
      <c r="R11" s="80">
        <f t="shared" si="1"/>
        <v>132.4625</v>
      </c>
      <c r="S11" s="33"/>
    </row>
    <row r="12" spans="1:19" ht="12">
      <c r="A12" s="79">
        <v>9</v>
      </c>
      <c r="B12" s="70" t="s">
        <v>26</v>
      </c>
      <c r="C12" s="70" t="s">
        <v>293</v>
      </c>
      <c r="D12" s="70" t="s">
        <v>18</v>
      </c>
      <c r="E12" s="14">
        <v>113.36875</v>
      </c>
      <c r="F12" s="104">
        <v>0</v>
      </c>
      <c r="G12" s="126">
        <v>0</v>
      </c>
      <c r="H12" s="32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25">
        <v>0</v>
      </c>
      <c r="O12" s="25">
        <v>0</v>
      </c>
      <c r="P12" s="81">
        <v>0</v>
      </c>
      <c r="Q12" s="80">
        <f t="shared" si="0"/>
        <v>0</v>
      </c>
      <c r="R12" s="80">
        <f t="shared" si="1"/>
        <v>113.36875</v>
      </c>
      <c r="S12" s="33"/>
    </row>
    <row r="13" spans="1:19" ht="12">
      <c r="A13" s="79">
        <v>10</v>
      </c>
      <c r="B13" s="70" t="s">
        <v>72</v>
      </c>
      <c r="C13" s="70" t="s">
        <v>291</v>
      </c>
      <c r="D13" s="70" t="s">
        <v>73</v>
      </c>
      <c r="E13" s="14">
        <v>64.31</v>
      </c>
      <c r="F13" s="104">
        <v>0</v>
      </c>
      <c r="G13" s="126">
        <v>47</v>
      </c>
      <c r="H13" s="32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25">
        <v>0</v>
      </c>
      <c r="O13" s="25">
        <v>0</v>
      </c>
      <c r="P13" s="81">
        <v>0</v>
      </c>
      <c r="Q13" s="80">
        <f t="shared" si="0"/>
        <v>47</v>
      </c>
      <c r="R13" s="80">
        <f t="shared" si="1"/>
        <v>111.31</v>
      </c>
      <c r="S13" s="33"/>
    </row>
    <row r="14" spans="1:19" ht="12">
      <c r="A14" s="79">
        <v>11</v>
      </c>
      <c r="B14" s="70" t="s">
        <v>32</v>
      </c>
      <c r="C14" s="70" t="s">
        <v>33</v>
      </c>
      <c r="D14" s="70" t="s">
        <v>12</v>
      </c>
      <c r="E14" s="14">
        <v>78.875</v>
      </c>
      <c r="F14" s="104">
        <v>0</v>
      </c>
      <c r="G14" s="126">
        <v>31</v>
      </c>
      <c r="H14" s="32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25">
        <v>0</v>
      </c>
      <c r="O14" s="25">
        <v>0</v>
      </c>
      <c r="P14" s="81">
        <v>0</v>
      </c>
      <c r="Q14" s="80">
        <f t="shared" si="0"/>
        <v>31</v>
      </c>
      <c r="R14" s="80">
        <f t="shared" si="1"/>
        <v>109.875</v>
      </c>
      <c r="S14" s="33"/>
    </row>
    <row r="15" spans="1:19" ht="12">
      <c r="A15" s="79">
        <v>12</v>
      </c>
      <c r="B15" s="70" t="s">
        <v>22</v>
      </c>
      <c r="C15" s="70" t="s">
        <v>292</v>
      </c>
      <c r="D15" s="70" t="s">
        <v>23</v>
      </c>
      <c r="E15" s="14">
        <v>96.175</v>
      </c>
      <c r="F15" s="104">
        <v>0</v>
      </c>
      <c r="G15" s="126">
        <v>0</v>
      </c>
      <c r="H15" s="32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25">
        <v>0</v>
      </c>
      <c r="O15" s="25">
        <v>0</v>
      </c>
      <c r="P15" s="81">
        <v>0</v>
      </c>
      <c r="Q15" s="80">
        <f t="shared" si="0"/>
        <v>0</v>
      </c>
      <c r="R15" s="80">
        <f t="shared" si="1"/>
        <v>96.175</v>
      </c>
      <c r="S15" s="33"/>
    </row>
    <row r="16" spans="1:20" s="19" customFormat="1" ht="12.75">
      <c r="A16" s="79">
        <v>13</v>
      </c>
      <c r="B16" s="70" t="s">
        <v>20</v>
      </c>
      <c r="C16" s="70" t="s">
        <v>21</v>
      </c>
      <c r="D16" s="70"/>
      <c r="E16" s="14">
        <v>87.075</v>
      </c>
      <c r="F16" s="104">
        <v>0</v>
      </c>
      <c r="G16" s="126">
        <v>0</v>
      </c>
      <c r="H16" s="32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25">
        <v>0</v>
      </c>
      <c r="O16" s="25">
        <v>0</v>
      </c>
      <c r="P16" s="81">
        <v>0</v>
      </c>
      <c r="Q16" s="80">
        <f t="shared" si="0"/>
        <v>0</v>
      </c>
      <c r="R16" s="80">
        <f t="shared" si="1"/>
        <v>87.075</v>
      </c>
      <c r="S16" s="33"/>
      <c r="T16" s="23"/>
    </row>
    <row r="17" spans="1:20" s="19" customFormat="1" ht="12.75">
      <c r="A17" s="79">
        <v>14</v>
      </c>
      <c r="B17" s="98" t="s">
        <v>59</v>
      </c>
      <c r="C17" s="20" t="s">
        <v>327</v>
      </c>
      <c r="D17" s="20" t="s">
        <v>60</v>
      </c>
      <c r="E17" s="15">
        <f>255.75*25%</f>
        <v>63.9375</v>
      </c>
      <c r="F17" s="98">
        <v>0</v>
      </c>
      <c r="G17" s="98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>SUM(F17:P17)</f>
        <v>0</v>
      </c>
      <c r="R17" s="15">
        <f>Q17+E17</f>
        <v>63.9375</v>
      </c>
      <c r="S17" s="34"/>
      <c r="T17" s="23"/>
    </row>
    <row r="18" spans="1:20" s="19" customFormat="1" ht="12.75">
      <c r="A18" s="79">
        <v>15</v>
      </c>
      <c r="B18" s="20" t="s">
        <v>57</v>
      </c>
      <c r="C18" s="20" t="s">
        <v>290</v>
      </c>
      <c r="D18" s="20" t="s">
        <v>58</v>
      </c>
      <c r="E18" s="14">
        <v>62.125</v>
      </c>
      <c r="F18" s="104">
        <v>0</v>
      </c>
      <c r="G18" s="126">
        <v>0</v>
      </c>
      <c r="H18" s="32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25">
        <v>0</v>
      </c>
      <c r="O18" s="25">
        <v>0</v>
      </c>
      <c r="P18" s="81">
        <v>0</v>
      </c>
      <c r="Q18" s="80">
        <f t="shared" si="0"/>
        <v>0</v>
      </c>
      <c r="R18" s="80">
        <f t="shared" si="1"/>
        <v>62.125</v>
      </c>
      <c r="S18" s="33"/>
      <c r="T18" s="23"/>
    </row>
    <row r="19" spans="1:19" ht="12">
      <c r="A19" s="79">
        <v>16</v>
      </c>
      <c r="B19" s="20" t="s">
        <v>61</v>
      </c>
      <c r="C19" s="20" t="s">
        <v>289</v>
      </c>
      <c r="D19" s="20" t="s">
        <v>58</v>
      </c>
      <c r="E19" s="14">
        <v>56.91875</v>
      </c>
      <c r="F19" s="104">
        <v>0</v>
      </c>
      <c r="G19" s="126">
        <v>0</v>
      </c>
      <c r="H19" s="32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25">
        <v>0</v>
      </c>
      <c r="O19" s="25">
        <v>0</v>
      </c>
      <c r="P19" s="81">
        <v>0</v>
      </c>
      <c r="Q19" s="80">
        <f t="shared" si="0"/>
        <v>0</v>
      </c>
      <c r="R19" s="80">
        <f t="shared" si="1"/>
        <v>56.91875</v>
      </c>
      <c r="S19" s="33"/>
    </row>
    <row r="20" spans="1:19" ht="12">
      <c r="A20" s="79">
        <v>17</v>
      </c>
      <c r="B20" s="70" t="s">
        <v>34</v>
      </c>
      <c r="C20" s="70" t="s">
        <v>263</v>
      </c>
      <c r="D20" s="15"/>
      <c r="E20" s="14">
        <v>54.875</v>
      </c>
      <c r="F20" s="104">
        <v>0</v>
      </c>
      <c r="G20" s="126">
        <v>0</v>
      </c>
      <c r="H20" s="32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25">
        <v>0</v>
      </c>
      <c r="O20" s="25">
        <v>0</v>
      </c>
      <c r="P20" s="81">
        <v>0</v>
      </c>
      <c r="Q20" s="80">
        <f t="shared" si="0"/>
        <v>0</v>
      </c>
      <c r="R20" s="80">
        <f t="shared" si="1"/>
        <v>54.875</v>
      </c>
      <c r="S20" s="33"/>
    </row>
    <row r="21" spans="1:19" ht="12">
      <c r="A21" s="79">
        <v>18</v>
      </c>
      <c r="B21" s="20" t="s">
        <v>63</v>
      </c>
      <c r="C21" s="20" t="s">
        <v>289</v>
      </c>
      <c r="D21" s="20" t="s">
        <v>9</v>
      </c>
      <c r="E21" s="14">
        <v>40.50625</v>
      </c>
      <c r="F21" s="104">
        <v>6</v>
      </c>
      <c r="G21" s="126">
        <v>0</v>
      </c>
      <c r="H21" s="32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25">
        <v>0</v>
      </c>
      <c r="O21" s="25">
        <v>0</v>
      </c>
      <c r="P21" s="81">
        <v>0</v>
      </c>
      <c r="Q21" s="80">
        <f t="shared" si="0"/>
        <v>6</v>
      </c>
      <c r="R21" s="80">
        <f t="shared" si="1"/>
        <v>46.50625</v>
      </c>
      <c r="S21" s="33"/>
    </row>
    <row r="22" spans="1:20" s="19" customFormat="1" ht="12.75">
      <c r="A22" s="79">
        <v>19</v>
      </c>
      <c r="B22" s="70" t="s">
        <v>37</v>
      </c>
      <c r="C22" s="70" t="s">
        <v>38</v>
      </c>
      <c r="D22" s="70" t="s">
        <v>9</v>
      </c>
      <c r="E22" s="14">
        <v>44.475</v>
      </c>
      <c r="F22" s="104">
        <v>0</v>
      </c>
      <c r="G22" s="126">
        <v>0</v>
      </c>
      <c r="H22" s="32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25">
        <v>0</v>
      </c>
      <c r="O22" s="25">
        <v>0</v>
      </c>
      <c r="P22" s="81">
        <v>0</v>
      </c>
      <c r="Q22" s="80">
        <f t="shared" si="0"/>
        <v>0</v>
      </c>
      <c r="R22" s="80">
        <f t="shared" si="1"/>
        <v>44.475</v>
      </c>
      <c r="S22" s="33"/>
      <c r="T22" s="23"/>
    </row>
    <row r="23" spans="1:19" ht="12">
      <c r="A23" s="79">
        <v>20</v>
      </c>
      <c r="B23" s="20" t="s">
        <v>83</v>
      </c>
      <c r="C23" s="15" t="s">
        <v>288</v>
      </c>
      <c r="D23" s="15" t="s">
        <v>6</v>
      </c>
      <c r="E23" s="14">
        <v>38.375</v>
      </c>
      <c r="F23" s="104">
        <v>0</v>
      </c>
      <c r="G23" s="126">
        <v>0</v>
      </c>
      <c r="H23" s="32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25">
        <v>0</v>
      </c>
      <c r="O23" s="25">
        <v>0</v>
      </c>
      <c r="P23" s="81">
        <v>0</v>
      </c>
      <c r="Q23" s="80">
        <f t="shared" si="0"/>
        <v>0</v>
      </c>
      <c r="R23" s="80">
        <f t="shared" si="1"/>
        <v>38.375</v>
      </c>
      <c r="S23" s="33"/>
    </row>
    <row r="24" spans="1:19" ht="12">
      <c r="A24" s="79">
        <v>21</v>
      </c>
      <c r="B24" s="20" t="s">
        <v>221</v>
      </c>
      <c r="C24" s="15" t="s">
        <v>258</v>
      </c>
      <c r="D24" s="15" t="s">
        <v>477</v>
      </c>
      <c r="E24" s="14">
        <v>0</v>
      </c>
      <c r="F24" s="104">
        <v>9</v>
      </c>
      <c r="G24" s="126">
        <v>25</v>
      </c>
      <c r="H24" s="32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25">
        <v>0</v>
      </c>
      <c r="O24" s="25">
        <v>0</v>
      </c>
      <c r="P24" s="81">
        <v>0</v>
      </c>
      <c r="Q24" s="80">
        <f t="shared" si="0"/>
        <v>34</v>
      </c>
      <c r="R24" s="80">
        <f t="shared" si="1"/>
        <v>34</v>
      </c>
      <c r="S24" s="33"/>
    </row>
    <row r="25" spans="1:19" ht="12">
      <c r="A25" s="79">
        <v>22</v>
      </c>
      <c r="B25" s="128" t="s">
        <v>283</v>
      </c>
      <c r="C25" s="70" t="s">
        <v>282</v>
      </c>
      <c r="D25" s="70" t="s">
        <v>477</v>
      </c>
      <c r="E25" s="14">
        <v>0</v>
      </c>
      <c r="F25" s="104">
        <v>0</v>
      </c>
      <c r="G25" s="126">
        <v>20</v>
      </c>
      <c r="H25" s="32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25">
        <v>0</v>
      </c>
      <c r="O25" s="25">
        <v>0</v>
      </c>
      <c r="P25" s="81">
        <v>0</v>
      </c>
      <c r="Q25" s="80">
        <f t="shared" si="0"/>
        <v>20</v>
      </c>
      <c r="R25" s="80">
        <f t="shared" si="1"/>
        <v>20</v>
      </c>
      <c r="S25" s="33"/>
    </row>
    <row r="26" spans="1:19" ht="12">
      <c r="A26" s="79">
        <v>23</v>
      </c>
      <c r="B26" s="70" t="s">
        <v>40</v>
      </c>
      <c r="C26" s="70" t="s">
        <v>287</v>
      </c>
      <c r="D26" s="70"/>
      <c r="E26" s="14">
        <v>16.175</v>
      </c>
      <c r="F26" s="104">
        <v>0</v>
      </c>
      <c r="G26" s="126">
        <v>0</v>
      </c>
      <c r="H26" s="32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25">
        <v>0</v>
      </c>
      <c r="O26" s="25">
        <v>0</v>
      </c>
      <c r="P26" s="81">
        <v>0</v>
      </c>
      <c r="Q26" s="80">
        <f t="shared" si="0"/>
        <v>0</v>
      </c>
      <c r="R26" s="80">
        <f t="shared" si="1"/>
        <v>16.175</v>
      </c>
      <c r="S26" s="33"/>
    </row>
    <row r="27" spans="1:19" ht="12">
      <c r="A27" s="79">
        <v>24</v>
      </c>
      <c r="B27" s="152" t="s">
        <v>370</v>
      </c>
      <c r="C27" s="70" t="s">
        <v>413</v>
      </c>
      <c r="D27" s="70" t="s">
        <v>412</v>
      </c>
      <c r="E27" s="14">
        <v>0</v>
      </c>
      <c r="F27" s="104">
        <v>0</v>
      </c>
      <c r="G27" s="126">
        <v>16</v>
      </c>
      <c r="H27" s="32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25">
        <v>0</v>
      </c>
      <c r="O27" s="25">
        <v>0</v>
      </c>
      <c r="P27" s="81">
        <v>0</v>
      </c>
      <c r="Q27" s="80">
        <f t="shared" si="0"/>
        <v>16</v>
      </c>
      <c r="R27" s="80">
        <f t="shared" si="1"/>
        <v>16</v>
      </c>
      <c r="S27" s="33"/>
    </row>
    <row r="28" spans="1:19" ht="12">
      <c r="A28" s="79">
        <v>25</v>
      </c>
      <c r="B28" s="70" t="s">
        <v>198</v>
      </c>
      <c r="C28" s="70" t="s">
        <v>286</v>
      </c>
      <c r="D28" s="70" t="s">
        <v>199</v>
      </c>
      <c r="E28" s="14">
        <v>15.5</v>
      </c>
      <c r="F28" s="104">
        <v>0</v>
      </c>
      <c r="G28" s="126">
        <v>0</v>
      </c>
      <c r="H28" s="32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25">
        <v>0</v>
      </c>
      <c r="O28" s="25">
        <v>0</v>
      </c>
      <c r="P28" s="81">
        <v>0</v>
      </c>
      <c r="Q28" s="80">
        <f t="shared" si="0"/>
        <v>0</v>
      </c>
      <c r="R28" s="80">
        <f t="shared" si="1"/>
        <v>15.5</v>
      </c>
      <c r="S28" s="33"/>
    </row>
    <row r="29" spans="1:19" ht="12">
      <c r="A29" s="79">
        <v>26</v>
      </c>
      <c r="B29" s="70" t="s">
        <v>200</v>
      </c>
      <c r="C29" s="82" t="s">
        <v>285</v>
      </c>
      <c r="D29" s="15" t="s">
        <v>201</v>
      </c>
      <c r="E29" s="14">
        <v>15</v>
      </c>
      <c r="F29" s="104">
        <v>0</v>
      </c>
      <c r="G29" s="126">
        <v>0</v>
      </c>
      <c r="H29" s="32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25">
        <v>0</v>
      </c>
      <c r="O29" s="25">
        <v>0</v>
      </c>
      <c r="P29" s="81">
        <v>0</v>
      </c>
      <c r="Q29" s="80">
        <f t="shared" si="0"/>
        <v>0</v>
      </c>
      <c r="R29" s="80">
        <f t="shared" si="1"/>
        <v>15</v>
      </c>
      <c r="S29" s="33"/>
    </row>
    <row r="30" spans="1:19" ht="12">
      <c r="A30" s="79">
        <v>27</v>
      </c>
      <c r="B30" s="15" t="s">
        <v>10</v>
      </c>
      <c r="C30" s="70" t="s">
        <v>284</v>
      </c>
      <c r="D30" s="70" t="s">
        <v>9</v>
      </c>
      <c r="E30" s="14">
        <v>14.5</v>
      </c>
      <c r="F30" s="104">
        <v>0</v>
      </c>
      <c r="G30" s="126">
        <v>0</v>
      </c>
      <c r="H30" s="32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25">
        <v>0</v>
      </c>
      <c r="O30" s="25">
        <v>0</v>
      </c>
      <c r="P30" s="81">
        <v>0</v>
      </c>
      <c r="Q30" s="80">
        <f t="shared" si="0"/>
        <v>0</v>
      </c>
      <c r="R30" s="80">
        <f t="shared" si="1"/>
        <v>14.5</v>
      </c>
      <c r="S30" s="33"/>
    </row>
    <row r="31" spans="1:19" ht="12">
      <c r="A31" s="79">
        <v>28</v>
      </c>
      <c r="B31" s="152" t="s">
        <v>411</v>
      </c>
      <c r="C31" s="70" t="s">
        <v>410</v>
      </c>
      <c r="D31" s="70" t="s">
        <v>409</v>
      </c>
      <c r="E31" s="14">
        <v>0</v>
      </c>
      <c r="F31" s="104">
        <v>0</v>
      </c>
      <c r="G31" s="126">
        <v>13</v>
      </c>
      <c r="H31" s="32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25">
        <v>0</v>
      </c>
      <c r="O31" s="25">
        <v>0</v>
      </c>
      <c r="P31" s="81">
        <v>0</v>
      </c>
      <c r="Q31" s="80">
        <f t="shared" si="0"/>
        <v>13</v>
      </c>
      <c r="R31" s="80">
        <f t="shared" si="1"/>
        <v>13</v>
      </c>
      <c r="S31" s="33"/>
    </row>
    <row r="32" spans="1:20" s="19" customFormat="1" ht="12.75">
      <c r="A32" s="79">
        <v>29</v>
      </c>
      <c r="B32" s="181" t="s">
        <v>74</v>
      </c>
      <c r="C32" s="15" t="s">
        <v>319</v>
      </c>
      <c r="D32" s="15"/>
      <c r="E32" s="15">
        <f>47.08*25%</f>
        <v>11.77</v>
      </c>
      <c r="F32" s="98">
        <v>0</v>
      </c>
      <c r="G32" s="98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f>SUM(F32:P32)</f>
        <v>0</v>
      </c>
      <c r="R32" s="15">
        <f>Q32+E32</f>
        <v>11.77</v>
      </c>
      <c r="S32" s="34"/>
      <c r="T32" s="23"/>
    </row>
    <row r="33" spans="1:20" s="19" customFormat="1" ht="12.75">
      <c r="A33" s="79">
        <v>30</v>
      </c>
      <c r="B33" s="98" t="s">
        <v>78</v>
      </c>
      <c r="C33" s="25" t="s">
        <v>317</v>
      </c>
      <c r="D33" s="20" t="s">
        <v>79</v>
      </c>
      <c r="E33" s="15">
        <f>42.15*25%</f>
        <v>10.5375</v>
      </c>
      <c r="F33" s="98">
        <v>0</v>
      </c>
      <c r="G33" s="98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f>SUM(F33:P33)</f>
        <v>0</v>
      </c>
      <c r="R33" s="15">
        <f>Q33+E33</f>
        <v>10.5375</v>
      </c>
      <c r="S33" s="34"/>
      <c r="T33" s="23"/>
    </row>
    <row r="34" spans="1:19" ht="12">
      <c r="A34" s="79">
        <v>31</v>
      </c>
      <c r="B34" s="20" t="s">
        <v>260</v>
      </c>
      <c r="C34" s="15" t="s">
        <v>281</v>
      </c>
      <c r="D34" s="15" t="s">
        <v>259</v>
      </c>
      <c r="E34" s="14">
        <v>10</v>
      </c>
      <c r="F34" s="104">
        <v>0</v>
      </c>
      <c r="G34" s="126">
        <v>0</v>
      </c>
      <c r="H34" s="32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25">
        <v>0</v>
      </c>
      <c r="O34" s="25">
        <v>0</v>
      </c>
      <c r="P34" s="81">
        <v>0</v>
      </c>
      <c r="Q34" s="80">
        <f t="shared" si="0"/>
        <v>0</v>
      </c>
      <c r="R34" s="80">
        <f t="shared" si="1"/>
        <v>10</v>
      </c>
      <c r="S34" s="33"/>
    </row>
    <row r="35" spans="1:19" ht="12">
      <c r="A35" s="79">
        <v>32</v>
      </c>
      <c r="B35" s="70" t="s">
        <v>46</v>
      </c>
      <c r="C35" s="70" t="s">
        <v>47</v>
      </c>
      <c r="D35" s="70"/>
      <c r="E35" s="14">
        <v>9.2875</v>
      </c>
      <c r="F35" s="104">
        <v>0</v>
      </c>
      <c r="G35" s="126">
        <v>0</v>
      </c>
      <c r="H35" s="32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25">
        <v>0</v>
      </c>
      <c r="O35" s="25">
        <v>0</v>
      </c>
      <c r="P35" s="81">
        <v>0</v>
      </c>
      <c r="Q35" s="80">
        <f t="shared" si="0"/>
        <v>0</v>
      </c>
      <c r="R35" s="80">
        <f t="shared" si="1"/>
        <v>9.2875</v>
      </c>
      <c r="S35" s="33"/>
    </row>
    <row r="36" spans="1:19" ht="12">
      <c r="A36" s="79">
        <v>33</v>
      </c>
      <c r="B36" s="70" t="s">
        <v>35</v>
      </c>
      <c r="C36" s="70" t="s">
        <v>36</v>
      </c>
      <c r="D36" s="70" t="s">
        <v>11</v>
      </c>
      <c r="E36" s="14">
        <v>9</v>
      </c>
      <c r="F36" s="104">
        <v>0</v>
      </c>
      <c r="G36" s="126">
        <v>0</v>
      </c>
      <c r="H36" s="32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25">
        <v>0</v>
      </c>
      <c r="O36" s="25">
        <v>0</v>
      </c>
      <c r="P36" s="81">
        <v>0</v>
      </c>
      <c r="Q36" s="80">
        <f t="shared" si="0"/>
        <v>0</v>
      </c>
      <c r="R36" s="80">
        <f t="shared" si="1"/>
        <v>9</v>
      </c>
      <c r="S36" s="33"/>
    </row>
    <row r="37" spans="1:19" ht="12">
      <c r="A37" s="79">
        <v>34</v>
      </c>
      <c r="B37" s="81" t="s">
        <v>183</v>
      </c>
      <c r="C37" s="32" t="s">
        <v>280</v>
      </c>
      <c r="D37" s="32" t="s">
        <v>17</v>
      </c>
      <c r="E37" s="14">
        <v>8</v>
      </c>
      <c r="F37" s="104">
        <v>0</v>
      </c>
      <c r="G37" s="126">
        <v>0</v>
      </c>
      <c r="H37" s="32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25">
        <v>0</v>
      </c>
      <c r="O37" s="25">
        <v>0</v>
      </c>
      <c r="P37" s="81">
        <v>0</v>
      </c>
      <c r="Q37" s="80">
        <f t="shared" si="0"/>
        <v>0</v>
      </c>
      <c r="R37" s="80">
        <f t="shared" si="1"/>
        <v>8</v>
      </c>
      <c r="S37" s="33"/>
    </row>
    <row r="38" spans="1:19" ht="12">
      <c r="A38" s="79">
        <v>35</v>
      </c>
      <c r="B38" s="152" t="s">
        <v>371</v>
      </c>
      <c r="C38" s="70" t="s">
        <v>408</v>
      </c>
      <c r="D38" s="70" t="s">
        <v>407</v>
      </c>
      <c r="E38" s="14">
        <v>0</v>
      </c>
      <c r="F38" s="104">
        <v>0</v>
      </c>
      <c r="G38" s="126">
        <v>8</v>
      </c>
      <c r="H38" s="32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25">
        <v>0</v>
      </c>
      <c r="O38" s="25">
        <v>0</v>
      </c>
      <c r="P38" s="81">
        <v>0</v>
      </c>
      <c r="Q38" s="80">
        <f t="shared" si="0"/>
        <v>8</v>
      </c>
      <c r="R38" s="80">
        <f t="shared" si="1"/>
        <v>8</v>
      </c>
      <c r="S38" s="33"/>
    </row>
    <row r="39" spans="1:19" ht="12">
      <c r="A39" s="79">
        <v>36</v>
      </c>
      <c r="B39" s="70" t="s">
        <v>202</v>
      </c>
      <c r="C39" s="15" t="s">
        <v>279</v>
      </c>
      <c r="D39" s="15"/>
      <c r="E39" s="14">
        <v>5.5</v>
      </c>
      <c r="F39" s="104">
        <v>0</v>
      </c>
      <c r="G39" s="126">
        <v>0</v>
      </c>
      <c r="H39" s="32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25">
        <v>0</v>
      </c>
      <c r="O39" s="25">
        <v>0</v>
      </c>
      <c r="P39" s="81">
        <v>0</v>
      </c>
      <c r="Q39" s="80">
        <f aca="true" t="shared" si="2" ref="Q39:Q62">SUM(F39:P39)</f>
        <v>0</v>
      </c>
      <c r="R39" s="80">
        <f aca="true" t="shared" si="3" ref="R39:R62">Q39+E39</f>
        <v>5.5</v>
      </c>
      <c r="S39" s="33"/>
    </row>
    <row r="40" spans="1:20" s="19" customFormat="1" ht="12.75">
      <c r="A40" s="79">
        <v>37</v>
      </c>
      <c r="B40" s="70" t="s">
        <v>70</v>
      </c>
      <c r="C40" s="15" t="s">
        <v>278</v>
      </c>
      <c r="D40" s="15"/>
      <c r="E40" s="14">
        <v>5.4975</v>
      </c>
      <c r="F40" s="104">
        <v>0</v>
      </c>
      <c r="G40" s="126">
        <v>0</v>
      </c>
      <c r="H40" s="32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25">
        <v>0</v>
      </c>
      <c r="O40" s="25">
        <v>0</v>
      </c>
      <c r="P40" s="81">
        <v>0</v>
      </c>
      <c r="Q40" s="80">
        <f t="shared" si="2"/>
        <v>0</v>
      </c>
      <c r="R40" s="80">
        <f t="shared" si="3"/>
        <v>5.4975</v>
      </c>
      <c r="S40" s="33"/>
      <c r="T40" s="23"/>
    </row>
    <row r="41" spans="1:19" ht="12.75">
      <c r="A41" s="79">
        <v>38</v>
      </c>
      <c r="B41" s="20" t="s">
        <v>67</v>
      </c>
      <c r="C41" s="20" t="s">
        <v>277</v>
      </c>
      <c r="D41" s="20" t="s">
        <v>68</v>
      </c>
      <c r="E41" s="14">
        <v>4.625</v>
      </c>
      <c r="F41" s="104">
        <v>0</v>
      </c>
      <c r="G41" s="126">
        <v>0</v>
      </c>
      <c r="H41" s="32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25">
        <v>0</v>
      </c>
      <c r="O41" s="25">
        <v>0</v>
      </c>
      <c r="P41" s="81">
        <v>0</v>
      </c>
      <c r="Q41" s="80">
        <f t="shared" si="2"/>
        <v>0</v>
      </c>
      <c r="R41" s="80">
        <f t="shared" si="3"/>
        <v>4.625</v>
      </c>
      <c r="S41" s="33"/>
    </row>
    <row r="42" spans="1:19" ht="12">
      <c r="A42" s="79">
        <v>39</v>
      </c>
      <c r="B42" s="70" t="s">
        <v>39</v>
      </c>
      <c r="C42" s="70" t="s">
        <v>276</v>
      </c>
      <c r="D42" s="70"/>
      <c r="E42" s="14">
        <v>4.275</v>
      </c>
      <c r="F42" s="104">
        <v>0</v>
      </c>
      <c r="G42" s="126">
        <v>0</v>
      </c>
      <c r="H42" s="32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25">
        <v>0</v>
      </c>
      <c r="O42" s="25">
        <v>0</v>
      </c>
      <c r="P42" s="81">
        <v>0</v>
      </c>
      <c r="Q42" s="80">
        <f t="shared" si="2"/>
        <v>0</v>
      </c>
      <c r="R42" s="80">
        <f t="shared" si="3"/>
        <v>4.275</v>
      </c>
      <c r="S42" s="33"/>
    </row>
    <row r="43" spans="1:19" ht="12">
      <c r="A43" s="79">
        <v>40</v>
      </c>
      <c r="B43" s="83" t="s">
        <v>184</v>
      </c>
      <c r="C43" s="15" t="s">
        <v>275</v>
      </c>
      <c r="D43" s="15" t="s">
        <v>17</v>
      </c>
      <c r="E43" s="14">
        <v>4</v>
      </c>
      <c r="F43" s="104">
        <v>0</v>
      </c>
      <c r="G43" s="126">
        <v>0</v>
      </c>
      <c r="H43" s="32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25">
        <v>0</v>
      </c>
      <c r="O43" s="25">
        <v>0</v>
      </c>
      <c r="P43" s="81">
        <v>0</v>
      </c>
      <c r="Q43" s="80">
        <f t="shared" si="2"/>
        <v>0</v>
      </c>
      <c r="R43" s="80">
        <f t="shared" si="3"/>
        <v>4</v>
      </c>
      <c r="S43" s="33"/>
    </row>
    <row r="44" spans="1:19" ht="12">
      <c r="A44" s="79">
        <v>41</v>
      </c>
      <c r="B44" s="70" t="s">
        <v>13</v>
      </c>
      <c r="C44" s="70" t="s">
        <v>274</v>
      </c>
      <c r="D44" s="70"/>
      <c r="E44" s="14">
        <v>2.925</v>
      </c>
      <c r="F44" s="104">
        <v>0</v>
      </c>
      <c r="G44" s="126">
        <v>0</v>
      </c>
      <c r="H44" s="32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25">
        <v>0</v>
      </c>
      <c r="O44" s="25">
        <v>0</v>
      </c>
      <c r="P44" s="81">
        <v>0</v>
      </c>
      <c r="Q44" s="80">
        <f t="shared" si="2"/>
        <v>0</v>
      </c>
      <c r="R44" s="80">
        <f t="shared" si="3"/>
        <v>2.925</v>
      </c>
      <c r="S44" s="33"/>
    </row>
    <row r="45" spans="1:19" ht="12">
      <c r="A45" s="79">
        <v>42</v>
      </c>
      <c r="B45" s="70" t="s">
        <v>14</v>
      </c>
      <c r="C45" s="70" t="s">
        <v>273</v>
      </c>
      <c r="D45" s="15" t="s">
        <v>6</v>
      </c>
      <c r="E45" s="14">
        <v>2.52</v>
      </c>
      <c r="F45" s="104">
        <v>0</v>
      </c>
      <c r="G45" s="126">
        <v>0</v>
      </c>
      <c r="H45" s="32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25">
        <v>0</v>
      </c>
      <c r="O45" s="25">
        <v>0</v>
      </c>
      <c r="P45" s="81">
        <v>0</v>
      </c>
      <c r="Q45" s="80">
        <f t="shared" si="2"/>
        <v>0</v>
      </c>
      <c r="R45" s="80">
        <f t="shared" si="3"/>
        <v>2.52</v>
      </c>
      <c r="S45" s="33"/>
    </row>
    <row r="46" spans="1:19" ht="12">
      <c r="A46" s="79">
        <v>43</v>
      </c>
      <c r="B46" s="15" t="s">
        <v>203</v>
      </c>
      <c r="C46" s="70" t="s">
        <v>272</v>
      </c>
      <c r="D46" s="70" t="s">
        <v>204</v>
      </c>
      <c r="E46" s="14">
        <v>2.5</v>
      </c>
      <c r="F46" s="104">
        <v>0</v>
      </c>
      <c r="G46" s="126">
        <v>0</v>
      </c>
      <c r="H46" s="32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25">
        <v>0</v>
      </c>
      <c r="O46" s="25">
        <v>0</v>
      </c>
      <c r="P46" s="81">
        <v>0</v>
      </c>
      <c r="Q46" s="80">
        <f t="shared" si="2"/>
        <v>0</v>
      </c>
      <c r="R46" s="80">
        <f t="shared" si="3"/>
        <v>2.5</v>
      </c>
      <c r="S46" s="33"/>
    </row>
    <row r="47" spans="1:19" ht="12">
      <c r="A47" s="79">
        <v>44</v>
      </c>
      <c r="B47" s="70" t="s">
        <v>42</v>
      </c>
      <c r="C47" s="70" t="s">
        <v>271</v>
      </c>
      <c r="D47" s="70"/>
      <c r="E47" s="14">
        <v>2.49</v>
      </c>
      <c r="F47" s="104">
        <v>0</v>
      </c>
      <c r="G47" s="126">
        <v>0</v>
      </c>
      <c r="H47" s="32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25">
        <v>0</v>
      </c>
      <c r="O47" s="25">
        <v>0</v>
      </c>
      <c r="P47" s="81">
        <v>0</v>
      </c>
      <c r="Q47" s="80">
        <f t="shared" si="2"/>
        <v>0</v>
      </c>
      <c r="R47" s="80">
        <f t="shared" si="3"/>
        <v>2.49</v>
      </c>
      <c r="S47" s="33"/>
    </row>
    <row r="48" spans="1:19" ht="12">
      <c r="A48" s="79">
        <v>45</v>
      </c>
      <c r="B48" s="70" t="s">
        <v>43</v>
      </c>
      <c r="C48" s="70" t="s">
        <v>270</v>
      </c>
      <c r="D48" s="70" t="s">
        <v>15</v>
      </c>
      <c r="E48" s="14">
        <v>2.325</v>
      </c>
      <c r="F48" s="104">
        <v>0</v>
      </c>
      <c r="G48" s="126">
        <v>0</v>
      </c>
      <c r="H48" s="32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25">
        <v>0</v>
      </c>
      <c r="O48" s="25">
        <v>0</v>
      </c>
      <c r="P48" s="81">
        <v>0</v>
      </c>
      <c r="Q48" s="80">
        <f t="shared" si="2"/>
        <v>0</v>
      </c>
      <c r="R48" s="80">
        <f t="shared" si="3"/>
        <v>2.325</v>
      </c>
      <c r="S48" s="33"/>
    </row>
    <row r="49" spans="1:19" ht="12.75">
      <c r="A49" s="79">
        <v>46</v>
      </c>
      <c r="B49" s="66" t="s">
        <v>257</v>
      </c>
      <c r="C49" s="25" t="s">
        <v>256</v>
      </c>
      <c r="D49" s="25" t="s">
        <v>255</v>
      </c>
      <c r="E49" s="15">
        <v>2</v>
      </c>
      <c r="F49" s="98">
        <v>0</v>
      </c>
      <c r="G49" s="98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f t="shared" si="2"/>
        <v>0</v>
      </c>
      <c r="R49" s="15">
        <f t="shared" si="3"/>
        <v>2</v>
      </c>
      <c r="S49" s="34"/>
    </row>
    <row r="50" spans="1:19" ht="12">
      <c r="A50" s="79">
        <v>47</v>
      </c>
      <c r="B50" s="70" t="s">
        <v>75</v>
      </c>
      <c r="C50" s="15" t="s">
        <v>269</v>
      </c>
      <c r="D50" s="15"/>
      <c r="E50" s="14">
        <v>1.1925</v>
      </c>
      <c r="F50" s="104">
        <v>0</v>
      </c>
      <c r="G50" s="126">
        <v>0</v>
      </c>
      <c r="H50" s="32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25">
        <v>0</v>
      </c>
      <c r="O50" s="25">
        <v>0</v>
      </c>
      <c r="P50" s="81">
        <v>0</v>
      </c>
      <c r="Q50" s="80">
        <f t="shared" si="2"/>
        <v>0</v>
      </c>
      <c r="R50" s="80">
        <f t="shared" si="3"/>
        <v>1.1925</v>
      </c>
      <c r="S50" s="33"/>
    </row>
    <row r="51" spans="1:19" ht="12">
      <c r="A51" s="79">
        <v>48</v>
      </c>
      <c r="B51" s="59" t="s">
        <v>84</v>
      </c>
      <c r="C51" s="32" t="s">
        <v>254</v>
      </c>
      <c r="D51" s="32"/>
      <c r="E51" s="14">
        <v>1.10125</v>
      </c>
      <c r="F51" s="104">
        <v>0</v>
      </c>
      <c r="G51" s="126">
        <v>0</v>
      </c>
      <c r="H51" s="32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25">
        <v>0</v>
      </c>
      <c r="O51" s="25">
        <v>0</v>
      </c>
      <c r="P51" s="81">
        <v>0</v>
      </c>
      <c r="Q51" s="80">
        <f t="shared" si="2"/>
        <v>0</v>
      </c>
      <c r="R51" s="80">
        <f t="shared" si="3"/>
        <v>1.10125</v>
      </c>
      <c r="S51" s="33"/>
    </row>
    <row r="52" spans="1:19" ht="12">
      <c r="A52" s="79">
        <v>49</v>
      </c>
      <c r="B52" s="70" t="s">
        <v>44</v>
      </c>
      <c r="C52" s="70" t="s">
        <v>268</v>
      </c>
      <c r="D52" s="70" t="s">
        <v>45</v>
      </c>
      <c r="E52" s="14">
        <v>1.05</v>
      </c>
      <c r="F52" s="104">
        <v>0</v>
      </c>
      <c r="G52" s="126">
        <v>0</v>
      </c>
      <c r="H52" s="32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25">
        <v>0</v>
      </c>
      <c r="O52" s="25">
        <v>0</v>
      </c>
      <c r="P52" s="81">
        <v>0</v>
      </c>
      <c r="Q52" s="80">
        <f t="shared" si="2"/>
        <v>0</v>
      </c>
      <c r="R52" s="80">
        <f t="shared" si="3"/>
        <v>1.05</v>
      </c>
      <c r="S52" s="33"/>
    </row>
    <row r="53" spans="1:19" ht="12">
      <c r="A53" s="79">
        <v>50</v>
      </c>
      <c r="B53" s="70" t="s">
        <v>48</v>
      </c>
      <c r="C53" s="70" t="s">
        <v>267</v>
      </c>
      <c r="D53" s="70"/>
      <c r="E53" s="14">
        <v>0.675</v>
      </c>
      <c r="F53" s="104">
        <v>0</v>
      </c>
      <c r="G53" s="126">
        <v>0</v>
      </c>
      <c r="H53" s="32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25">
        <v>0</v>
      </c>
      <c r="O53" s="25">
        <v>0</v>
      </c>
      <c r="P53" s="81">
        <v>0</v>
      </c>
      <c r="Q53" s="80">
        <f t="shared" si="2"/>
        <v>0</v>
      </c>
      <c r="R53" s="80">
        <f t="shared" si="3"/>
        <v>0.675</v>
      </c>
      <c r="S53" s="33"/>
    </row>
    <row r="54" spans="1:19" ht="12">
      <c r="A54" s="79">
        <v>51</v>
      </c>
      <c r="B54" s="81" t="s">
        <v>49</v>
      </c>
      <c r="C54" s="81" t="s">
        <v>266</v>
      </c>
      <c r="D54" s="81"/>
      <c r="E54" s="14">
        <v>0.525</v>
      </c>
      <c r="F54" s="104">
        <v>0</v>
      </c>
      <c r="G54" s="126">
        <v>0</v>
      </c>
      <c r="H54" s="32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25">
        <v>0</v>
      </c>
      <c r="O54" s="25">
        <v>0</v>
      </c>
      <c r="P54" s="81">
        <v>0</v>
      </c>
      <c r="Q54" s="80">
        <f t="shared" si="2"/>
        <v>0</v>
      </c>
      <c r="R54" s="80">
        <f t="shared" si="3"/>
        <v>0.525</v>
      </c>
      <c r="S54" s="33"/>
    </row>
    <row r="55" spans="1:19" ht="12">
      <c r="A55" s="79">
        <v>52</v>
      </c>
      <c r="B55" s="81" t="s">
        <v>50</v>
      </c>
      <c r="C55" s="81" t="s">
        <v>265</v>
      </c>
      <c r="D55" s="81"/>
      <c r="E55" s="14">
        <v>0.45</v>
      </c>
      <c r="F55" s="104">
        <v>0</v>
      </c>
      <c r="G55" s="126">
        <v>0</v>
      </c>
      <c r="H55" s="32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25">
        <v>0</v>
      </c>
      <c r="O55" s="25">
        <v>0</v>
      </c>
      <c r="P55" s="81">
        <v>0</v>
      </c>
      <c r="Q55" s="80">
        <f t="shared" si="2"/>
        <v>0</v>
      </c>
      <c r="R55" s="80">
        <f t="shared" si="3"/>
        <v>0.45</v>
      </c>
      <c r="S55" s="33"/>
    </row>
    <row r="56" spans="1:19" ht="12">
      <c r="A56" s="79">
        <v>53</v>
      </c>
      <c r="B56" s="81" t="s">
        <v>51</v>
      </c>
      <c r="C56" s="81" t="s">
        <v>28</v>
      </c>
      <c r="D56" s="81" t="s">
        <v>16</v>
      </c>
      <c r="E56" s="14">
        <v>0.4</v>
      </c>
      <c r="F56" s="104">
        <v>0</v>
      </c>
      <c r="G56" s="126">
        <v>0</v>
      </c>
      <c r="H56" s="32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25">
        <v>0</v>
      </c>
      <c r="O56" s="25">
        <v>0</v>
      </c>
      <c r="P56" s="81">
        <v>0</v>
      </c>
      <c r="Q56" s="80">
        <f t="shared" si="2"/>
        <v>0</v>
      </c>
      <c r="R56" s="80">
        <f t="shared" si="3"/>
        <v>0.4</v>
      </c>
      <c r="S56" s="33"/>
    </row>
    <row r="57" spans="1:19" ht="12">
      <c r="A57" s="79">
        <v>54</v>
      </c>
      <c r="B57" s="81" t="s">
        <v>52</v>
      </c>
      <c r="C57" s="32" t="s">
        <v>264</v>
      </c>
      <c r="D57" s="32"/>
      <c r="E57" s="14">
        <v>0.075</v>
      </c>
      <c r="F57" s="104">
        <v>0</v>
      </c>
      <c r="G57" s="126">
        <v>0</v>
      </c>
      <c r="H57" s="32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25">
        <v>0</v>
      </c>
      <c r="O57" s="25">
        <v>0</v>
      </c>
      <c r="P57" s="81">
        <v>0</v>
      </c>
      <c r="Q57" s="80">
        <f t="shared" si="2"/>
        <v>0</v>
      </c>
      <c r="R57" s="80">
        <f t="shared" si="3"/>
        <v>0.075</v>
      </c>
      <c r="S57" s="33"/>
    </row>
    <row r="58" spans="1:19" s="23" customFormat="1" ht="12.75">
      <c r="A58" s="79">
        <v>55</v>
      </c>
      <c r="B58" s="81" t="s">
        <v>53</v>
      </c>
      <c r="C58" s="81" t="s">
        <v>263</v>
      </c>
      <c r="D58" s="81" t="s">
        <v>54</v>
      </c>
      <c r="E58" s="14">
        <v>0</v>
      </c>
      <c r="F58" s="104">
        <v>0</v>
      </c>
      <c r="G58" s="126">
        <v>0</v>
      </c>
      <c r="H58" s="32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25">
        <v>0</v>
      </c>
      <c r="O58" s="25">
        <v>0</v>
      </c>
      <c r="P58" s="81">
        <v>0</v>
      </c>
      <c r="Q58" s="80">
        <f t="shared" si="2"/>
        <v>0</v>
      </c>
      <c r="R58" s="80">
        <f t="shared" si="3"/>
        <v>0</v>
      </c>
      <c r="S58" s="33"/>
    </row>
    <row r="59" spans="1:19" s="23" customFormat="1" ht="12.75">
      <c r="A59" s="79">
        <v>56</v>
      </c>
      <c r="B59" s="81" t="s">
        <v>55</v>
      </c>
      <c r="C59" s="32" t="s">
        <v>262</v>
      </c>
      <c r="D59" s="32"/>
      <c r="E59" s="14">
        <v>0</v>
      </c>
      <c r="F59" s="104">
        <v>0</v>
      </c>
      <c r="G59" s="126">
        <v>0</v>
      </c>
      <c r="H59" s="32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25">
        <v>0</v>
      </c>
      <c r="O59" s="25">
        <v>0</v>
      </c>
      <c r="P59" s="81">
        <v>0</v>
      </c>
      <c r="Q59" s="80">
        <f t="shared" si="2"/>
        <v>0</v>
      </c>
      <c r="R59" s="80">
        <f t="shared" si="3"/>
        <v>0</v>
      </c>
      <c r="S59" s="33"/>
    </row>
    <row r="60" spans="1:19" ht="12">
      <c r="A60" s="79">
        <v>57</v>
      </c>
      <c r="B60" s="81" t="s">
        <v>53</v>
      </c>
      <c r="C60" s="81" t="s">
        <v>263</v>
      </c>
      <c r="D60" s="81" t="s">
        <v>54</v>
      </c>
      <c r="E60" s="14">
        <v>0</v>
      </c>
      <c r="F60" s="104">
        <v>0</v>
      </c>
      <c r="G60" s="126">
        <v>0</v>
      </c>
      <c r="H60" s="32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25">
        <v>0</v>
      </c>
      <c r="O60" s="25">
        <v>0</v>
      </c>
      <c r="P60" s="81">
        <v>0</v>
      </c>
      <c r="Q60" s="80">
        <f t="shared" si="2"/>
        <v>0</v>
      </c>
      <c r="R60" s="80">
        <f t="shared" si="3"/>
        <v>0</v>
      </c>
      <c r="S60" s="33"/>
    </row>
    <row r="61" spans="1:19" ht="12">
      <c r="A61" s="79">
        <v>58</v>
      </c>
      <c r="B61" s="81" t="s">
        <v>55</v>
      </c>
      <c r="C61" s="32" t="s">
        <v>262</v>
      </c>
      <c r="D61" s="32"/>
      <c r="E61" s="14">
        <v>0</v>
      </c>
      <c r="F61" s="104">
        <v>0</v>
      </c>
      <c r="G61" s="126">
        <v>0</v>
      </c>
      <c r="H61" s="32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25">
        <v>0</v>
      </c>
      <c r="O61" s="25">
        <v>0</v>
      </c>
      <c r="P61" s="81">
        <v>0</v>
      </c>
      <c r="Q61" s="80">
        <f t="shared" si="2"/>
        <v>0</v>
      </c>
      <c r="R61" s="80">
        <f t="shared" si="3"/>
        <v>0</v>
      </c>
      <c r="S61" s="33"/>
    </row>
    <row r="62" spans="1:19" ht="12.75" thickBot="1">
      <c r="A62" s="91">
        <v>59</v>
      </c>
      <c r="B62" s="48" t="s">
        <v>88</v>
      </c>
      <c r="C62" s="49" t="s">
        <v>261</v>
      </c>
      <c r="D62" s="49"/>
      <c r="E62" s="57">
        <v>0</v>
      </c>
      <c r="F62" s="105">
        <v>0</v>
      </c>
      <c r="G62" s="105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101">
        <f t="shared" si="2"/>
        <v>0</v>
      </c>
      <c r="R62" s="57">
        <f t="shared" si="3"/>
        <v>0</v>
      </c>
      <c r="S62" s="50"/>
    </row>
    <row r="63" spans="1:19" ht="12">
      <c r="A63" s="93"/>
      <c r="B63" s="51"/>
      <c r="C63" s="53"/>
      <c r="D63" s="53"/>
      <c r="E63" s="53"/>
      <c r="F63" s="106"/>
      <c r="G63" s="106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3"/>
      <c r="S63" s="53"/>
    </row>
    <row r="64" spans="1:20" s="19" customFormat="1" ht="12.7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51"/>
      <c r="M64" s="51"/>
      <c r="N64" s="51"/>
      <c r="O64" s="51"/>
      <c r="P64" s="51"/>
      <c r="Q64" s="38"/>
      <c r="R64" s="38"/>
      <c r="S64" s="53"/>
      <c r="T64" s="23"/>
    </row>
    <row r="65" spans="1:19" s="19" customFormat="1" ht="14.25">
      <c r="A65" s="63"/>
      <c r="B65" s="52"/>
      <c r="C65" s="53"/>
      <c r="D65" s="53"/>
      <c r="E65" s="37"/>
      <c r="F65" s="106"/>
      <c r="G65" s="127"/>
      <c r="H65" s="53"/>
      <c r="I65" s="51"/>
      <c r="J65" s="51"/>
      <c r="K65" s="51"/>
      <c r="L65" s="51"/>
      <c r="M65" s="51"/>
      <c r="N65" s="51"/>
      <c r="O65" s="51"/>
      <c r="P65" s="51"/>
      <c r="Q65" s="38"/>
      <c r="R65" s="38"/>
      <c r="S65" s="53"/>
    </row>
    <row r="66" spans="1:20" s="19" customFormat="1" ht="14.25">
      <c r="A66" s="63"/>
      <c r="B66" s="52"/>
      <c r="C66" s="53"/>
      <c r="D66" s="53"/>
      <c r="E66" s="37"/>
      <c r="F66" s="106"/>
      <c r="G66" s="127"/>
      <c r="H66" s="53"/>
      <c r="I66" s="51"/>
      <c r="J66" s="51"/>
      <c r="K66" s="51"/>
      <c r="L66" s="51"/>
      <c r="M66" s="51"/>
      <c r="N66" s="51"/>
      <c r="O66" s="51"/>
      <c r="P66" s="51"/>
      <c r="Q66" s="38"/>
      <c r="R66" s="38"/>
      <c r="S66" s="53"/>
      <c r="T66" s="23"/>
    </row>
    <row r="67" spans="1:19" s="23" customFormat="1" ht="14.25">
      <c r="A67" s="63"/>
      <c r="B67" s="52"/>
      <c r="C67" s="53"/>
      <c r="D67" s="53"/>
      <c r="E67" s="37"/>
      <c r="F67" s="106"/>
      <c r="G67" s="127"/>
      <c r="H67" s="53"/>
      <c r="I67" s="51"/>
      <c r="J67" s="51"/>
      <c r="K67" s="51"/>
      <c r="L67" s="51"/>
      <c r="M67" s="51"/>
      <c r="N67" s="51"/>
      <c r="O67" s="51"/>
      <c r="P67" s="51"/>
      <c r="Q67" s="38"/>
      <c r="R67" s="38"/>
      <c r="S67" s="53"/>
    </row>
    <row r="68" spans="1:19" s="23" customFormat="1" ht="14.25">
      <c r="A68" s="63"/>
      <c r="B68" s="52"/>
      <c r="C68" s="53"/>
      <c r="D68" s="53"/>
      <c r="E68" s="37"/>
      <c r="F68" s="106"/>
      <c r="G68" s="127"/>
      <c r="H68" s="53"/>
      <c r="I68" s="51"/>
      <c r="J68" s="51"/>
      <c r="K68" s="51"/>
      <c r="L68" s="51"/>
      <c r="M68" s="51"/>
      <c r="N68" s="51"/>
      <c r="O68" s="51"/>
      <c r="P68" s="51"/>
      <c r="Q68" s="38"/>
      <c r="R68" s="38"/>
      <c r="S68" s="53"/>
    </row>
    <row r="70" ht="12.75" customHeight="1"/>
  </sheetData>
  <sheetProtection/>
  <mergeCells count="3">
    <mergeCell ref="A2:D2"/>
    <mergeCell ref="A64:K64"/>
    <mergeCell ref="E1:T1"/>
  </mergeCells>
  <printOptions/>
  <pageMargins left="0.17" right="0.17" top="0.47" bottom="1.66" header="0.5" footer="0.5"/>
  <pageSetup horizontalDpi="600" verticalDpi="600" orientation="landscape" scale="75" r:id="rId5"/>
  <headerFooter alignWithMargins="0">
    <oddFooter>&amp;C&amp;G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3">
      <selection activeCell="A7" sqref="A4:IV7"/>
    </sheetView>
  </sheetViews>
  <sheetFormatPr defaultColWidth="9.140625" defaultRowHeight="12.75"/>
  <cols>
    <col min="1" max="1" width="4.8515625" style="62" customWidth="1"/>
    <col min="2" max="3" width="9.140625" style="18" customWidth="1"/>
    <col min="4" max="4" width="24.28125" style="18" customWidth="1"/>
    <col min="5" max="5" width="9.140625" style="18" customWidth="1"/>
    <col min="6" max="7" width="9.140625" style="109" customWidth="1"/>
    <col min="8" max="8" width="8.8515625" style="18" customWidth="1"/>
    <col min="9" max="11" width="9.140625" style="18" customWidth="1"/>
    <col min="12" max="12" width="9.140625" style="55" customWidth="1"/>
    <col min="13" max="13" width="8.8515625" style="74" customWidth="1"/>
    <col min="14" max="15" width="9.140625" style="74" customWidth="1"/>
    <col min="16" max="16" width="7.7109375" style="18" bestFit="1" customWidth="1"/>
    <col min="17" max="17" width="8.140625" style="18" customWidth="1"/>
    <col min="18" max="18" width="8.28125" style="18" customWidth="1"/>
    <col min="19" max="19" width="5.8515625" style="18" customWidth="1"/>
    <col min="20" max="16384" width="9.140625" style="18" customWidth="1"/>
  </cols>
  <sheetData>
    <row r="1" spans="1:21" s="39" customFormat="1" ht="93.75" customHeight="1">
      <c r="A1" s="60"/>
      <c r="E1" s="185" t="s">
        <v>219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"/>
    </row>
    <row r="2" spans="1:20" ht="13.5" thickBot="1">
      <c r="A2" s="183" t="s">
        <v>214</v>
      </c>
      <c r="B2" s="186"/>
      <c r="C2" s="186"/>
      <c r="D2" s="186"/>
      <c r="E2" s="39"/>
      <c r="F2" s="102"/>
      <c r="G2" s="125"/>
      <c r="H2" s="39"/>
      <c r="I2" s="39"/>
      <c r="J2" s="39"/>
      <c r="K2" s="39"/>
      <c r="L2" s="54"/>
      <c r="M2" s="73"/>
      <c r="N2" s="73"/>
      <c r="O2" s="73"/>
      <c r="P2" s="39"/>
      <c r="Q2" s="39"/>
      <c r="R2" s="39"/>
      <c r="S2" s="39"/>
      <c r="T2" s="55"/>
    </row>
    <row r="3" spans="1:19" s="46" customFormat="1" ht="81" customHeight="1" thickBot="1">
      <c r="A3" s="144" t="s">
        <v>0</v>
      </c>
      <c r="B3" s="145" t="s">
        <v>1</v>
      </c>
      <c r="C3" s="145" t="s">
        <v>2</v>
      </c>
      <c r="D3" s="146" t="s">
        <v>3</v>
      </c>
      <c r="E3" s="147" t="s">
        <v>207</v>
      </c>
      <c r="F3" s="148" t="s">
        <v>208</v>
      </c>
      <c r="G3" s="148" t="s">
        <v>209</v>
      </c>
      <c r="H3" s="147" t="s">
        <v>414</v>
      </c>
      <c r="I3" s="147" t="s">
        <v>415</v>
      </c>
      <c r="J3" s="149" t="s">
        <v>416</v>
      </c>
      <c r="K3" s="149" t="s">
        <v>417</v>
      </c>
      <c r="L3" s="149" t="s">
        <v>418</v>
      </c>
      <c r="M3" s="149" t="s">
        <v>210</v>
      </c>
      <c r="N3" s="150" t="s">
        <v>419</v>
      </c>
      <c r="O3" s="149" t="s">
        <v>211</v>
      </c>
      <c r="P3" s="149" t="s">
        <v>4</v>
      </c>
      <c r="Q3" s="147" t="s">
        <v>212</v>
      </c>
      <c r="R3" s="147" t="s">
        <v>56</v>
      </c>
      <c r="S3" s="151" t="s">
        <v>5</v>
      </c>
    </row>
    <row r="4" spans="1:20" s="19" customFormat="1" ht="14.25" customHeight="1">
      <c r="A4" s="31">
        <v>1</v>
      </c>
      <c r="B4" s="30" t="s">
        <v>65</v>
      </c>
      <c r="C4" s="30" t="s">
        <v>329</v>
      </c>
      <c r="D4" s="30" t="s">
        <v>478</v>
      </c>
      <c r="E4" s="29">
        <v>288.825</v>
      </c>
      <c r="F4" s="107">
        <v>62</v>
      </c>
      <c r="G4" s="107">
        <v>90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f aca="true" t="shared" si="0" ref="Q4:Q43">SUM(F4:P4)</f>
        <v>152</v>
      </c>
      <c r="R4" s="29">
        <f aca="true" t="shared" si="1" ref="R4:R15">Q4+E4</f>
        <v>440.825</v>
      </c>
      <c r="S4" s="28"/>
      <c r="T4" s="23"/>
    </row>
    <row r="5" spans="1:20" s="19" customFormat="1" ht="12.75">
      <c r="A5" s="21">
        <v>2</v>
      </c>
      <c r="B5" s="20" t="s">
        <v>64</v>
      </c>
      <c r="C5" s="20" t="s">
        <v>328</v>
      </c>
      <c r="D5" s="20" t="s">
        <v>58</v>
      </c>
      <c r="E5" s="15">
        <v>254.42</v>
      </c>
      <c r="F5" s="98">
        <v>50</v>
      </c>
      <c r="G5" s="98">
        <v>47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f t="shared" si="0"/>
        <v>97</v>
      </c>
      <c r="R5" s="15">
        <f t="shared" si="1"/>
        <v>351.41999999999996</v>
      </c>
      <c r="S5" s="34"/>
      <c r="T5" s="23"/>
    </row>
    <row r="6" spans="1:20" s="19" customFormat="1" ht="12.75">
      <c r="A6" s="21">
        <v>3</v>
      </c>
      <c r="B6" s="20" t="s">
        <v>115</v>
      </c>
      <c r="C6" s="20" t="s">
        <v>326</v>
      </c>
      <c r="D6" s="20" t="s">
        <v>116</v>
      </c>
      <c r="E6" s="15">
        <v>84.25</v>
      </c>
      <c r="F6" s="98">
        <v>120</v>
      </c>
      <c r="G6" s="98">
        <v>58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f t="shared" si="0"/>
        <v>178</v>
      </c>
      <c r="R6" s="15">
        <f t="shared" si="1"/>
        <v>262.25</v>
      </c>
      <c r="S6" s="34"/>
      <c r="T6" s="23"/>
    </row>
    <row r="7" spans="1:20" s="19" customFormat="1" ht="12.75">
      <c r="A7" s="21">
        <v>4</v>
      </c>
      <c r="B7" s="20" t="s">
        <v>89</v>
      </c>
      <c r="C7" s="20" t="s">
        <v>324</v>
      </c>
      <c r="D7" s="20" t="s">
        <v>90</v>
      </c>
      <c r="E7" s="15">
        <v>168.8</v>
      </c>
      <c r="F7" s="98">
        <v>0</v>
      </c>
      <c r="G7" s="98">
        <v>31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f t="shared" si="0"/>
        <v>31</v>
      </c>
      <c r="R7" s="15">
        <f t="shared" si="1"/>
        <v>199.8</v>
      </c>
      <c r="S7" s="34"/>
      <c r="T7" s="23"/>
    </row>
    <row r="8" spans="1:20" s="19" customFormat="1" ht="12.75">
      <c r="A8" s="21">
        <v>5</v>
      </c>
      <c r="B8" s="20" t="s">
        <v>62</v>
      </c>
      <c r="C8" s="20" t="s">
        <v>325</v>
      </c>
      <c r="D8" s="20" t="s">
        <v>9</v>
      </c>
      <c r="E8" s="15">
        <v>198.225</v>
      </c>
      <c r="F8" s="98">
        <v>0</v>
      </c>
      <c r="G8" s="98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f t="shared" si="0"/>
        <v>0</v>
      </c>
      <c r="R8" s="15">
        <f t="shared" si="1"/>
        <v>198.225</v>
      </c>
      <c r="S8" s="34"/>
      <c r="T8" s="23"/>
    </row>
    <row r="9" spans="1:20" s="19" customFormat="1" ht="12.75">
      <c r="A9" s="21">
        <v>6</v>
      </c>
      <c r="B9" s="15" t="s">
        <v>253</v>
      </c>
      <c r="C9" s="15" t="s">
        <v>323</v>
      </c>
      <c r="D9" s="47" t="s">
        <v>479</v>
      </c>
      <c r="E9" s="15">
        <v>109.375</v>
      </c>
      <c r="F9" s="98">
        <v>40</v>
      </c>
      <c r="G9" s="98">
        <v>47.5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f t="shared" si="0"/>
        <v>87.5</v>
      </c>
      <c r="R9" s="15">
        <f t="shared" si="1"/>
        <v>196.875</v>
      </c>
      <c r="S9" s="34"/>
      <c r="T9" s="23"/>
    </row>
    <row r="10" spans="1:20" s="19" customFormat="1" ht="12.75">
      <c r="A10" s="21">
        <v>7</v>
      </c>
      <c r="B10" s="20" t="s">
        <v>91</v>
      </c>
      <c r="C10" s="20" t="s">
        <v>322</v>
      </c>
      <c r="D10" s="20" t="s">
        <v>58</v>
      </c>
      <c r="E10" s="15">
        <v>137.09375</v>
      </c>
      <c r="F10" s="98">
        <v>0</v>
      </c>
      <c r="G10" s="98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f t="shared" si="0"/>
        <v>0</v>
      </c>
      <c r="R10" s="15">
        <f t="shared" si="1"/>
        <v>137.09375</v>
      </c>
      <c r="S10" s="34"/>
      <c r="T10" s="23"/>
    </row>
    <row r="11" spans="1:20" s="19" customFormat="1" ht="12.75">
      <c r="A11" s="21">
        <v>8</v>
      </c>
      <c r="B11" s="20" t="s">
        <v>66</v>
      </c>
      <c r="C11" s="20" t="s">
        <v>321</v>
      </c>
      <c r="D11" s="20" t="s">
        <v>58</v>
      </c>
      <c r="E11" s="15">
        <v>14.475</v>
      </c>
      <c r="F11" s="98">
        <v>96</v>
      </c>
      <c r="G11" s="98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f t="shared" si="0"/>
        <v>96</v>
      </c>
      <c r="R11" s="15">
        <f t="shared" si="1"/>
        <v>110.475</v>
      </c>
      <c r="S11" s="34"/>
      <c r="T11" s="23"/>
    </row>
    <row r="12" spans="1:20" s="19" customFormat="1" ht="12.75">
      <c r="A12" s="21">
        <v>9</v>
      </c>
      <c r="B12" s="20" t="s">
        <v>85</v>
      </c>
      <c r="C12" s="20" t="s">
        <v>320</v>
      </c>
      <c r="D12" s="20" t="s">
        <v>9</v>
      </c>
      <c r="E12" s="15">
        <v>54.27</v>
      </c>
      <c r="F12" s="98">
        <v>26</v>
      </c>
      <c r="G12" s="98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f t="shared" si="0"/>
        <v>26</v>
      </c>
      <c r="R12" s="15">
        <f t="shared" si="1"/>
        <v>80.27000000000001</v>
      </c>
      <c r="S12" s="34"/>
      <c r="T12" s="23"/>
    </row>
    <row r="13" spans="1:19" ht="12.75">
      <c r="A13" s="21">
        <v>10</v>
      </c>
      <c r="B13" s="25" t="s">
        <v>99</v>
      </c>
      <c r="C13" s="25" t="s">
        <v>318</v>
      </c>
      <c r="D13" s="25" t="s">
        <v>6</v>
      </c>
      <c r="E13" s="15">
        <v>40.75</v>
      </c>
      <c r="F13" s="98">
        <v>6</v>
      </c>
      <c r="G13" s="98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f t="shared" si="0"/>
        <v>6</v>
      </c>
      <c r="R13" s="15">
        <f t="shared" si="1"/>
        <v>46.75</v>
      </c>
      <c r="S13" s="34"/>
    </row>
    <row r="14" spans="1:20" s="19" customFormat="1" ht="12.75">
      <c r="A14" s="21">
        <v>11</v>
      </c>
      <c r="B14" s="129" t="s">
        <v>316</v>
      </c>
      <c r="C14" s="25" t="s">
        <v>315</v>
      </c>
      <c r="D14" s="20"/>
      <c r="E14" s="15">
        <v>0</v>
      </c>
      <c r="F14" s="98">
        <v>0</v>
      </c>
      <c r="G14" s="98">
        <v>38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f t="shared" si="0"/>
        <v>38</v>
      </c>
      <c r="R14" s="15">
        <f t="shared" si="1"/>
        <v>38</v>
      </c>
      <c r="S14" s="34"/>
      <c r="T14" s="23"/>
    </row>
    <row r="15" spans="1:20" s="19" customFormat="1" ht="12.75">
      <c r="A15" s="21">
        <v>12</v>
      </c>
      <c r="B15" s="47" t="s">
        <v>191</v>
      </c>
      <c r="C15" s="20" t="s">
        <v>252</v>
      </c>
      <c r="D15" s="20" t="s">
        <v>251</v>
      </c>
      <c r="E15" s="15">
        <v>19</v>
      </c>
      <c r="F15" s="98">
        <v>17</v>
      </c>
      <c r="G15" s="98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f t="shared" si="0"/>
        <v>17</v>
      </c>
      <c r="R15" s="15">
        <f t="shared" si="1"/>
        <v>36</v>
      </c>
      <c r="S15" s="34"/>
      <c r="T15" s="23"/>
    </row>
    <row r="16" spans="1:19" s="7" customFormat="1" ht="12.75">
      <c r="A16" s="21">
        <v>13</v>
      </c>
      <c r="B16" s="98" t="s">
        <v>106</v>
      </c>
      <c r="C16" s="20" t="s">
        <v>465</v>
      </c>
      <c r="D16" s="20"/>
      <c r="E16" s="15">
        <f>135.175*25%</f>
        <v>33.79375</v>
      </c>
      <c r="F16" s="98">
        <v>0</v>
      </c>
      <c r="G16" s="98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si="0"/>
        <v>0</v>
      </c>
      <c r="R16" s="20">
        <f>E16+Q16</f>
        <v>33.79375</v>
      </c>
      <c r="S16" s="34"/>
    </row>
    <row r="17" spans="1:20" s="19" customFormat="1" ht="12.75">
      <c r="A17" s="21">
        <v>14</v>
      </c>
      <c r="B17" s="20" t="s">
        <v>69</v>
      </c>
      <c r="C17" s="20" t="s">
        <v>310</v>
      </c>
      <c r="D17" s="20" t="s">
        <v>16</v>
      </c>
      <c r="E17" s="15">
        <v>14.29</v>
      </c>
      <c r="F17" s="98">
        <v>0</v>
      </c>
      <c r="G17" s="98">
        <v>16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16</v>
      </c>
      <c r="R17" s="15">
        <f aca="true" t="shared" si="2" ref="R17:R36">Q17+E17</f>
        <v>30.29</v>
      </c>
      <c r="S17" s="34"/>
      <c r="T17" s="23"/>
    </row>
    <row r="18" spans="1:20" s="19" customFormat="1" ht="12.75">
      <c r="A18" s="21">
        <v>15</v>
      </c>
      <c r="B18" s="96" t="s">
        <v>96</v>
      </c>
      <c r="C18" s="96" t="s">
        <v>314</v>
      </c>
      <c r="D18" s="97"/>
      <c r="E18" s="96">
        <v>26.88</v>
      </c>
      <c r="F18" s="98">
        <v>0</v>
      </c>
      <c r="G18" s="98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0</v>
      </c>
      <c r="R18" s="15">
        <f t="shared" si="2"/>
        <v>26.88</v>
      </c>
      <c r="S18" s="34"/>
      <c r="T18" s="23"/>
    </row>
    <row r="19" spans="1:20" s="19" customFormat="1" ht="12.75">
      <c r="A19" s="21">
        <v>16</v>
      </c>
      <c r="B19" s="98" t="s">
        <v>186</v>
      </c>
      <c r="C19" s="96" t="s">
        <v>222</v>
      </c>
      <c r="D19" s="96" t="s">
        <v>223</v>
      </c>
      <c r="E19" s="96">
        <v>7.75</v>
      </c>
      <c r="F19" s="98">
        <v>0</v>
      </c>
      <c r="G19" s="98">
        <v>13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f t="shared" si="0"/>
        <v>13</v>
      </c>
      <c r="R19" s="15">
        <f t="shared" si="2"/>
        <v>20.75</v>
      </c>
      <c r="S19" s="34"/>
      <c r="T19" s="23"/>
    </row>
    <row r="20" spans="1:20" s="19" customFormat="1" ht="12.75">
      <c r="A20" s="21">
        <v>17</v>
      </c>
      <c r="B20" s="129" t="s">
        <v>307</v>
      </c>
      <c r="C20" s="20" t="s">
        <v>306</v>
      </c>
      <c r="D20" s="20"/>
      <c r="E20" s="15">
        <v>0</v>
      </c>
      <c r="F20" s="98">
        <v>0</v>
      </c>
      <c r="G20" s="98">
        <v>20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f t="shared" si="0"/>
        <v>20</v>
      </c>
      <c r="R20" s="15">
        <f t="shared" si="2"/>
        <v>20</v>
      </c>
      <c r="S20" s="34"/>
      <c r="T20" s="23"/>
    </row>
    <row r="21" spans="1:19" s="19" customFormat="1" ht="12.75">
      <c r="A21" s="21">
        <v>18</v>
      </c>
      <c r="B21" s="20" t="s">
        <v>129</v>
      </c>
      <c r="C21" s="20" t="s">
        <v>313</v>
      </c>
      <c r="D21" s="20" t="s">
        <v>250</v>
      </c>
      <c r="E21" s="15">
        <v>17</v>
      </c>
      <c r="F21" s="98">
        <v>0</v>
      </c>
      <c r="G21" s="98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f t="shared" si="0"/>
        <v>0</v>
      </c>
      <c r="R21" s="15">
        <f t="shared" si="2"/>
        <v>17</v>
      </c>
      <c r="S21" s="34"/>
    </row>
    <row r="22" spans="1:19" s="39" customFormat="1" ht="12.75">
      <c r="A22" s="21">
        <v>19</v>
      </c>
      <c r="B22" s="85" t="s">
        <v>249</v>
      </c>
      <c r="C22" s="86" t="s">
        <v>312</v>
      </c>
      <c r="D22" s="85" t="s">
        <v>230</v>
      </c>
      <c r="E22" s="15">
        <v>15.5</v>
      </c>
      <c r="F22" s="98">
        <v>0</v>
      </c>
      <c r="G22" s="98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f t="shared" si="0"/>
        <v>0</v>
      </c>
      <c r="R22" s="15">
        <f t="shared" si="2"/>
        <v>15.5</v>
      </c>
      <c r="S22" s="34"/>
    </row>
    <row r="23" spans="1:19" s="39" customFormat="1" ht="12.75">
      <c r="A23" s="21">
        <v>20</v>
      </c>
      <c r="B23" s="15" t="s">
        <v>71</v>
      </c>
      <c r="C23" s="15" t="s">
        <v>311</v>
      </c>
      <c r="D23" s="15"/>
      <c r="E23" s="15">
        <v>15.5</v>
      </c>
      <c r="F23" s="98">
        <v>0</v>
      </c>
      <c r="G23" s="98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f t="shared" si="0"/>
        <v>0</v>
      </c>
      <c r="R23" s="15">
        <f t="shared" si="2"/>
        <v>15.5</v>
      </c>
      <c r="S23" s="34"/>
    </row>
    <row r="24" spans="1:19" s="39" customFormat="1" ht="12.75">
      <c r="A24" s="21">
        <v>21</v>
      </c>
      <c r="B24" s="25" t="s">
        <v>86</v>
      </c>
      <c r="C24" s="25" t="s">
        <v>309</v>
      </c>
      <c r="D24" s="25" t="s">
        <v>87</v>
      </c>
      <c r="E24" s="15">
        <v>0</v>
      </c>
      <c r="F24" s="98">
        <v>14</v>
      </c>
      <c r="G24" s="98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f t="shared" si="0"/>
        <v>14</v>
      </c>
      <c r="R24" s="15">
        <f t="shared" si="2"/>
        <v>14</v>
      </c>
      <c r="S24" s="34"/>
    </row>
    <row r="25" spans="1:20" s="8" customFormat="1" ht="12.75">
      <c r="A25" s="21">
        <v>22</v>
      </c>
      <c r="B25" s="25" t="s">
        <v>109</v>
      </c>
      <c r="C25" s="25" t="s">
        <v>303</v>
      </c>
      <c r="D25" s="25" t="s">
        <v>18</v>
      </c>
      <c r="E25" s="15">
        <v>8.375</v>
      </c>
      <c r="F25" s="98">
        <v>0</v>
      </c>
      <c r="G25" s="98">
        <v>5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f t="shared" si="0"/>
        <v>5</v>
      </c>
      <c r="R25" s="15">
        <f t="shared" si="2"/>
        <v>13.375</v>
      </c>
      <c r="S25" s="34"/>
      <c r="T25" s="1"/>
    </row>
    <row r="26" spans="1:19" s="23" customFormat="1" ht="12.75">
      <c r="A26" s="21">
        <v>23</v>
      </c>
      <c r="B26" s="25" t="s">
        <v>124</v>
      </c>
      <c r="C26" s="25" t="s">
        <v>308</v>
      </c>
      <c r="D26" s="25"/>
      <c r="E26" s="15">
        <v>12.5</v>
      </c>
      <c r="F26" s="98">
        <v>0</v>
      </c>
      <c r="G26" s="98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f t="shared" si="0"/>
        <v>0</v>
      </c>
      <c r="R26" s="15">
        <f t="shared" si="2"/>
        <v>12.5</v>
      </c>
      <c r="S26" s="34"/>
    </row>
    <row r="27" spans="1:19" s="23" customFormat="1" ht="12.75">
      <c r="A27" s="21">
        <v>24</v>
      </c>
      <c r="B27" s="134" t="s">
        <v>406</v>
      </c>
      <c r="C27" s="25" t="s">
        <v>405</v>
      </c>
      <c r="D27" s="25" t="s">
        <v>233</v>
      </c>
      <c r="E27" s="15">
        <v>0</v>
      </c>
      <c r="F27" s="98">
        <v>0</v>
      </c>
      <c r="G27" s="98">
        <v>12.5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f t="shared" si="0"/>
        <v>12.5</v>
      </c>
      <c r="R27" s="15">
        <f t="shared" si="2"/>
        <v>12.5</v>
      </c>
      <c r="S27" s="34"/>
    </row>
    <row r="28" spans="1:19" s="23" customFormat="1" ht="12.75">
      <c r="A28" s="21">
        <v>25</v>
      </c>
      <c r="B28" s="66" t="s">
        <v>248</v>
      </c>
      <c r="C28" s="25" t="s">
        <v>305</v>
      </c>
      <c r="D28" s="25" t="s">
        <v>223</v>
      </c>
      <c r="E28" s="15">
        <v>10</v>
      </c>
      <c r="F28" s="98">
        <v>0</v>
      </c>
      <c r="G28" s="98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f t="shared" si="0"/>
        <v>0</v>
      </c>
      <c r="R28" s="15">
        <f t="shared" si="2"/>
        <v>10</v>
      </c>
      <c r="S28" s="34"/>
    </row>
    <row r="29" spans="1:19" s="23" customFormat="1" ht="12.75">
      <c r="A29" s="21">
        <v>26</v>
      </c>
      <c r="B29" s="161" t="s">
        <v>404</v>
      </c>
      <c r="C29" s="20" t="s">
        <v>403</v>
      </c>
      <c r="D29" s="20" t="s">
        <v>372</v>
      </c>
      <c r="E29" s="15">
        <v>0</v>
      </c>
      <c r="F29" s="98">
        <v>0</v>
      </c>
      <c r="G29" s="98">
        <v>10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f t="shared" si="0"/>
        <v>10</v>
      </c>
      <c r="R29" s="15">
        <f t="shared" si="2"/>
        <v>10</v>
      </c>
      <c r="S29" s="34"/>
    </row>
    <row r="30" spans="1:19" ht="12.75">
      <c r="A30" s="21">
        <v>27</v>
      </c>
      <c r="B30" s="96" t="s">
        <v>113</v>
      </c>
      <c r="C30" s="96" t="s">
        <v>304</v>
      </c>
      <c r="D30" s="97" t="s">
        <v>11</v>
      </c>
      <c r="E30" s="96">
        <f>8.5*25%</f>
        <v>2.125</v>
      </c>
      <c r="F30" s="98">
        <v>7</v>
      </c>
      <c r="G30" s="98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f t="shared" si="0"/>
        <v>7</v>
      </c>
      <c r="R30" s="15">
        <f t="shared" si="2"/>
        <v>9.125</v>
      </c>
      <c r="S30" s="34"/>
    </row>
    <row r="31" spans="1:19" s="7" customFormat="1" ht="12.75">
      <c r="A31" s="21">
        <v>28</v>
      </c>
      <c r="B31" s="158" t="s">
        <v>402</v>
      </c>
      <c r="C31" s="20" t="s">
        <v>401</v>
      </c>
      <c r="D31" s="20" t="s">
        <v>400</v>
      </c>
      <c r="E31" s="15">
        <v>0</v>
      </c>
      <c r="F31" s="98">
        <v>0</v>
      </c>
      <c r="G31" s="98">
        <v>8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f t="shared" si="0"/>
        <v>8</v>
      </c>
      <c r="R31" s="15">
        <f t="shared" si="2"/>
        <v>8</v>
      </c>
      <c r="S31" s="34"/>
    </row>
    <row r="32" spans="1:19" s="7" customFormat="1" ht="12.75">
      <c r="A32" s="21">
        <v>29</v>
      </c>
      <c r="B32" s="32" t="s">
        <v>245</v>
      </c>
      <c r="C32" s="32" t="s">
        <v>244</v>
      </c>
      <c r="D32" s="66" t="s">
        <v>243</v>
      </c>
      <c r="E32" s="15">
        <v>1</v>
      </c>
      <c r="F32" s="98">
        <v>0</v>
      </c>
      <c r="G32" s="98">
        <v>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f t="shared" si="0"/>
        <v>6</v>
      </c>
      <c r="R32" s="15">
        <f t="shared" si="2"/>
        <v>7</v>
      </c>
      <c r="S32" s="34"/>
    </row>
    <row r="33" spans="1:19" s="7" customFormat="1" ht="12.75">
      <c r="A33" s="21">
        <v>30</v>
      </c>
      <c r="B33" s="47" t="s">
        <v>192</v>
      </c>
      <c r="C33" s="20" t="s">
        <v>247</v>
      </c>
      <c r="D33" s="20" t="s">
        <v>220</v>
      </c>
      <c r="E33" s="15">
        <v>6.5</v>
      </c>
      <c r="F33" s="98">
        <v>0</v>
      </c>
      <c r="G33" s="98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f t="shared" si="0"/>
        <v>0</v>
      </c>
      <c r="R33" s="15">
        <f t="shared" si="2"/>
        <v>6.5</v>
      </c>
      <c r="S33" s="34"/>
    </row>
    <row r="34" spans="1:19" s="7" customFormat="1" ht="12.75">
      <c r="A34" s="21">
        <v>31</v>
      </c>
      <c r="B34" s="25" t="s">
        <v>126</v>
      </c>
      <c r="C34" s="20" t="s">
        <v>127</v>
      </c>
      <c r="D34" s="20" t="s">
        <v>128</v>
      </c>
      <c r="E34" s="15">
        <v>4.875</v>
      </c>
      <c r="F34" s="98">
        <v>0</v>
      </c>
      <c r="G34" s="98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f t="shared" si="0"/>
        <v>0</v>
      </c>
      <c r="R34" s="15">
        <f t="shared" si="2"/>
        <v>4.875</v>
      </c>
      <c r="S34" s="34"/>
    </row>
    <row r="35" spans="1:21" s="113" customFormat="1" ht="12.75">
      <c r="A35" s="21">
        <v>32</v>
      </c>
      <c r="B35" s="158" t="s">
        <v>373</v>
      </c>
      <c r="C35" s="20" t="s">
        <v>399</v>
      </c>
      <c r="D35" s="165" t="s">
        <v>226</v>
      </c>
      <c r="E35" s="15">
        <v>0</v>
      </c>
      <c r="F35" s="98">
        <v>0</v>
      </c>
      <c r="G35" s="98">
        <v>4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f t="shared" si="0"/>
        <v>4</v>
      </c>
      <c r="R35" s="15">
        <f t="shared" si="2"/>
        <v>4</v>
      </c>
      <c r="S35" s="34"/>
      <c r="T35" s="7"/>
      <c r="U35" s="112"/>
    </row>
    <row r="36" spans="1:20" s="100" customFormat="1" ht="12.75">
      <c r="A36" s="21">
        <v>33</v>
      </c>
      <c r="B36" s="20" t="s">
        <v>76</v>
      </c>
      <c r="C36" s="20" t="s">
        <v>77</v>
      </c>
      <c r="D36" s="164"/>
      <c r="E36" s="15">
        <v>3.84</v>
      </c>
      <c r="F36" s="98">
        <v>0</v>
      </c>
      <c r="G36" s="98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f t="shared" si="0"/>
        <v>0</v>
      </c>
      <c r="R36" s="15">
        <f t="shared" si="2"/>
        <v>3.84</v>
      </c>
      <c r="S36" s="34"/>
      <c r="T36" s="7"/>
    </row>
    <row r="37" spans="1:19" s="1" customFormat="1" ht="12.75">
      <c r="A37" s="21">
        <v>34</v>
      </c>
      <c r="B37" s="96" t="s">
        <v>181</v>
      </c>
      <c r="C37" s="15" t="s">
        <v>433</v>
      </c>
      <c r="D37" s="47" t="s">
        <v>432</v>
      </c>
      <c r="E37" s="15">
        <f>10*25%</f>
        <v>2.5</v>
      </c>
      <c r="F37" s="98">
        <v>0</v>
      </c>
      <c r="G37" s="98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f t="shared" si="0"/>
        <v>0</v>
      </c>
      <c r="R37" s="20">
        <f>E37+Q37</f>
        <v>2.5</v>
      </c>
      <c r="S37" s="34"/>
    </row>
    <row r="38" spans="1:20" s="2" customFormat="1" ht="12.75">
      <c r="A38" s="21">
        <v>35</v>
      </c>
      <c r="B38" s="96" t="s">
        <v>120</v>
      </c>
      <c r="C38" s="15" t="s">
        <v>463</v>
      </c>
      <c r="D38" s="56"/>
      <c r="E38" s="15">
        <f>9.5*25%</f>
        <v>2.375</v>
      </c>
      <c r="F38" s="98">
        <v>0</v>
      </c>
      <c r="G38" s="98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f t="shared" si="0"/>
        <v>0</v>
      </c>
      <c r="R38" s="20">
        <f>E38+Q38</f>
        <v>2.375</v>
      </c>
      <c r="S38" s="34"/>
      <c r="T38" s="1"/>
    </row>
    <row r="39" spans="1:20" s="99" customFormat="1" ht="12.75">
      <c r="A39" s="21">
        <v>36</v>
      </c>
      <c r="B39" s="20" t="s">
        <v>80</v>
      </c>
      <c r="C39" s="20" t="s">
        <v>81</v>
      </c>
      <c r="D39" s="20" t="s">
        <v>17</v>
      </c>
      <c r="E39" s="15">
        <v>1.875</v>
      </c>
      <c r="F39" s="98">
        <v>0</v>
      </c>
      <c r="G39" s="98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f t="shared" si="0"/>
        <v>0</v>
      </c>
      <c r="R39" s="15">
        <f>Q39+E39</f>
        <v>1.875</v>
      </c>
      <c r="S39" s="34"/>
      <c r="T39" s="7"/>
    </row>
    <row r="40" spans="1:20" s="100" customFormat="1" ht="12.75">
      <c r="A40" s="21">
        <v>37</v>
      </c>
      <c r="B40" s="20" t="s">
        <v>82</v>
      </c>
      <c r="C40" s="20" t="s">
        <v>302</v>
      </c>
      <c r="D40" s="20" t="s">
        <v>9</v>
      </c>
      <c r="E40" s="15">
        <v>1.575</v>
      </c>
      <c r="F40" s="98">
        <v>0</v>
      </c>
      <c r="G40" s="98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f t="shared" si="0"/>
        <v>0</v>
      </c>
      <c r="R40" s="15">
        <f>Q40+E40</f>
        <v>1.575</v>
      </c>
      <c r="S40" s="34"/>
      <c r="T40" s="7"/>
    </row>
    <row r="41" spans="1:20" s="2" customFormat="1" ht="12.75">
      <c r="A41" s="21">
        <v>38</v>
      </c>
      <c r="B41" s="71" t="s">
        <v>246</v>
      </c>
      <c r="C41" s="15" t="s">
        <v>301</v>
      </c>
      <c r="D41" s="47" t="s">
        <v>237</v>
      </c>
      <c r="E41" s="15">
        <v>1.375</v>
      </c>
      <c r="F41" s="98">
        <v>0</v>
      </c>
      <c r="G41" s="98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f t="shared" si="0"/>
        <v>0</v>
      </c>
      <c r="R41" s="15">
        <f>Q41+E41</f>
        <v>1.375</v>
      </c>
      <c r="S41" s="34"/>
      <c r="T41" s="7"/>
    </row>
    <row r="42" spans="1:19" s="7" customFormat="1" ht="12.75">
      <c r="A42" s="21">
        <v>39</v>
      </c>
      <c r="B42" s="20" t="s">
        <v>187</v>
      </c>
      <c r="C42" s="15" t="s">
        <v>300</v>
      </c>
      <c r="D42" s="47" t="s">
        <v>479</v>
      </c>
      <c r="E42" s="15">
        <v>0.75</v>
      </c>
      <c r="F42" s="98">
        <v>0</v>
      </c>
      <c r="G42" s="98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f t="shared" si="0"/>
        <v>0</v>
      </c>
      <c r="R42" s="15">
        <f>Q42+E42</f>
        <v>0.75</v>
      </c>
      <c r="S42" s="34"/>
    </row>
    <row r="43" spans="1:19" s="39" customFormat="1" ht="13.5" thickBot="1">
      <c r="A43" s="21">
        <v>40</v>
      </c>
      <c r="B43" s="153" t="s">
        <v>194</v>
      </c>
      <c r="C43" s="108" t="s">
        <v>299</v>
      </c>
      <c r="D43" s="108" t="s">
        <v>220</v>
      </c>
      <c r="E43" s="153">
        <f>2.5*25%</f>
        <v>0.625</v>
      </c>
      <c r="F43" s="108">
        <v>0</v>
      </c>
      <c r="G43" s="108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f t="shared" si="0"/>
        <v>0</v>
      </c>
      <c r="R43" s="57">
        <f>Q43+E43</f>
        <v>0.625</v>
      </c>
      <c r="S43" s="58"/>
    </row>
    <row r="44" spans="1:13" ht="12.7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</row>
  </sheetData>
  <sheetProtection/>
  <mergeCells count="3">
    <mergeCell ref="A2:D2"/>
    <mergeCell ref="A44:M44"/>
    <mergeCell ref="E1:T1"/>
  </mergeCells>
  <printOptions/>
  <pageMargins left="0.08" right="0.04" top="1" bottom="0.4" header="0.5" footer="0.5"/>
  <pageSetup horizontalDpi="600" verticalDpi="600" orientation="landscape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2">
      <selection activeCell="A8" sqref="A4:IV8"/>
    </sheetView>
  </sheetViews>
  <sheetFormatPr defaultColWidth="9.140625" defaultRowHeight="12.75"/>
  <cols>
    <col min="1" max="1" width="4.140625" style="2" customWidth="1"/>
    <col min="2" max="2" width="9.140625" style="1" customWidth="1"/>
    <col min="3" max="3" width="8.7109375" style="1" customWidth="1"/>
    <col min="4" max="4" width="25.8515625" style="2" customWidth="1"/>
    <col min="5" max="5" width="8.28125" style="39" customWidth="1"/>
    <col min="6" max="6" width="8.7109375" style="114" bestFit="1" customWidth="1"/>
    <col min="7" max="7" width="7.140625" style="118" customWidth="1"/>
    <col min="8" max="8" width="7.140625" style="2" customWidth="1"/>
    <col min="9" max="9" width="8.8515625" style="2" customWidth="1"/>
    <col min="10" max="10" width="8.7109375" style="2" customWidth="1"/>
    <col min="11" max="11" width="8.8515625" style="17" customWidth="1"/>
    <col min="12" max="12" width="9.8515625" style="5" customWidth="1"/>
    <col min="13" max="13" width="9.00390625" style="5" customWidth="1"/>
    <col min="14" max="14" width="7.7109375" style="76" bestFit="1" customWidth="1"/>
    <col min="15" max="15" width="9.140625" style="90" customWidth="1"/>
    <col min="16" max="16" width="6.8515625" style="2" customWidth="1"/>
    <col min="17" max="17" width="8.28125" style="6" customWidth="1"/>
    <col min="18" max="18" width="7.7109375" style="6" customWidth="1"/>
    <col min="19" max="19" width="6.00390625" style="2" customWidth="1"/>
    <col min="20" max="20" width="8.7109375" style="2" customWidth="1"/>
    <col min="21" max="16384" width="9.140625" style="2" customWidth="1"/>
  </cols>
  <sheetData>
    <row r="1" spans="5:19" s="1" customFormat="1" ht="93.75" customHeight="1">
      <c r="E1" s="187" t="s">
        <v>219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15" ht="22.5" customHeight="1" thickBot="1">
      <c r="A2" s="188" t="s">
        <v>215</v>
      </c>
      <c r="B2" s="189"/>
      <c r="C2" s="189"/>
      <c r="D2" s="189"/>
      <c r="K2" s="16"/>
      <c r="N2" s="75"/>
      <c r="O2" s="89"/>
    </row>
    <row r="3" spans="1:19" s="46" customFormat="1" ht="81" customHeight="1" thickBot="1">
      <c r="A3" s="176" t="s">
        <v>0</v>
      </c>
      <c r="B3" s="177" t="s">
        <v>1</v>
      </c>
      <c r="C3" s="177" t="s">
        <v>2</v>
      </c>
      <c r="D3" s="42" t="s">
        <v>3</v>
      </c>
      <c r="E3" s="43" t="s">
        <v>207</v>
      </c>
      <c r="F3" s="103" t="s">
        <v>208</v>
      </c>
      <c r="G3" s="103" t="s">
        <v>209</v>
      </c>
      <c r="H3" s="43" t="s">
        <v>414</v>
      </c>
      <c r="I3" s="43" t="s">
        <v>415</v>
      </c>
      <c r="J3" s="44" t="s">
        <v>416</v>
      </c>
      <c r="K3" s="44" t="s">
        <v>417</v>
      </c>
      <c r="L3" s="44" t="s">
        <v>418</v>
      </c>
      <c r="M3" s="44" t="s">
        <v>210</v>
      </c>
      <c r="N3" s="95" t="s">
        <v>419</v>
      </c>
      <c r="O3" s="44" t="s">
        <v>211</v>
      </c>
      <c r="P3" s="44" t="s">
        <v>4</v>
      </c>
      <c r="Q3" s="43" t="s">
        <v>212</v>
      </c>
      <c r="R3" s="43" t="s">
        <v>56</v>
      </c>
      <c r="S3" s="45" t="s">
        <v>5</v>
      </c>
    </row>
    <row r="4" spans="1:19" ht="12.75">
      <c r="A4" s="31">
        <v>1</v>
      </c>
      <c r="B4" s="30" t="s">
        <v>97</v>
      </c>
      <c r="C4" s="30" t="s">
        <v>98</v>
      </c>
      <c r="D4" s="30" t="s">
        <v>58</v>
      </c>
      <c r="E4" s="29">
        <v>215.625</v>
      </c>
      <c r="F4" s="107">
        <v>62</v>
      </c>
      <c r="G4" s="107">
        <v>72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f aca="true" t="shared" si="0" ref="Q4:Q37">SUM(F4:P4)</f>
        <v>134</v>
      </c>
      <c r="R4" s="30">
        <f aca="true" t="shared" si="1" ref="R4:R37">E4+Q4</f>
        <v>349.625</v>
      </c>
      <c r="S4" s="124"/>
    </row>
    <row r="5" spans="1:19" s="7" customFormat="1" ht="12.75">
      <c r="A5" s="21">
        <v>2</v>
      </c>
      <c r="B5" s="20" t="s">
        <v>95</v>
      </c>
      <c r="C5" s="20" t="s">
        <v>476</v>
      </c>
      <c r="D5" s="20" t="s">
        <v>8</v>
      </c>
      <c r="E5" s="15">
        <v>148.025</v>
      </c>
      <c r="F5" s="98">
        <v>120</v>
      </c>
      <c r="G5" s="98">
        <v>90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f t="shared" si="0"/>
        <v>210</v>
      </c>
      <c r="R5" s="20">
        <f t="shared" si="1"/>
        <v>358.025</v>
      </c>
      <c r="S5" s="34"/>
    </row>
    <row r="6" spans="1:20" s="1" customFormat="1" ht="12.75">
      <c r="A6" s="21">
        <v>3</v>
      </c>
      <c r="B6" s="20" t="s">
        <v>475</v>
      </c>
      <c r="C6" s="20" t="s">
        <v>474</v>
      </c>
      <c r="D6" s="20" t="s">
        <v>473</v>
      </c>
      <c r="E6" s="15">
        <v>160.5</v>
      </c>
      <c r="F6" s="98">
        <v>96</v>
      </c>
      <c r="G6" s="98">
        <v>90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f t="shared" si="0"/>
        <v>186</v>
      </c>
      <c r="R6" s="20">
        <f t="shared" si="1"/>
        <v>346.5</v>
      </c>
      <c r="S6" s="34"/>
      <c r="T6" s="2"/>
    </row>
    <row r="7" spans="1:20" ht="12.75">
      <c r="A7" s="21">
        <v>4</v>
      </c>
      <c r="B7" s="26" t="s">
        <v>92</v>
      </c>
      <c r="C7" s="26" t="s">
        <v>472</v>
      </c>
      <c r="D7" s="26" t="s">
        <v>12</v>
      </c>
      <c r="E7" s="15">
        <v>128</v>
      </c>
      <c r="F7" s="98">
        <v>77</v>
      </c>
      <c r="G7" s="98">
        <v>58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f t="shared" si="0"/>
        <v>135</v>
      </c>
      <c r="R7" s="20">
        <f t="shared" si="1"/>
        <v>263</v>
      </c>
      <c r="S7" s="123"/>
      <c r="T7" s="1"/>
    </row>
    <row r="8" spans="1:19" s="7" customFormat="1" ht="12.75">
      <c r="A8" s="21">
        <v>5</v>
      </c>
      <c r="B8" s="20" t="s">
        <v>471</v>
      </c>
      <c r="C8" s="20" t="s">
        <v>470</v>
      </c>
      <c r="D8" s="20" t="s">
        <v>58</v>
      </c>
      <c r="E8" s="15">
        <v>133</v>
      </c>
      <c r="F8" s="98">
        <v>32</v>
      </c>
      <c r="G8" s="98">
        <v>47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f t="shared" si="0"/>
        <v>79</v>
      </c>
      <c r="R8" s="20">
        <f t="shared" si="1"/>
        <v>212</v>
      </c>
      <c r="S8" s="34"/>
    </row>
    <row r="9" spans="1:19" ht="12.75">
      <c r="A9" s="21">
        <v>6</v>
      </c>
      <c r="B9" s="25" t="s">
        <v>105</v>
      </c>
      <c r="C9" s="25" t="s">
        <v>468</v>
      </c>
      <c r="D9" s="25" t="s">
        <v>60</v>
      </c>
      <c r="E9" s="32">
        <v>67.05</v>
      </c>
      <c r="F9" s="104">
        <v>7</v>
      </c>
      <c r="G9" s="98">
        <v>38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f t="shared" si="0"/>
        <v>45</v>
      </c>
      <c r="R9" s="20">
        <f t="shared" si="1"/>
        <v>112.05</v>
      </c>
      <c r="S9" s="34"/>
    </row>
    <row r="10" spans="1:19" s="7" customFormat="1" ht="12.75">
      <c r="A10" s="21">
        <v>7</v>
      </c>
      <c r="B10" s="26" t="s">
        <v>93</v>
      </c>
      <c r="C10" s="26" t="s">
        <v>442</v>
      </c>
      <c r="D10" s="26" t="s">
        <v>94</v>
      </c>
      <c r="E10" s="15">
        <v>93.5</v>
      </c>
      <c r="F10" s="98">
        <v>0</v>
      </c>
      <c r="G10" s="98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f t="shared" si="0"/>
        <v>0</v>
      </c>
      <c r="R10" s="20">
        <f t="shared" si="1"/>
        <v>93.5</v>
      </c>
      <c r="S10" s="34"/>
    </row>
    <row r="11" spans="1:19" s="7" customFormat="1" ht="12.75">
      <c r="A11" s="21">
        <v>8</v>
      </c>
      <c r="B11" s="26" t="s">
        <v>107</v>
      </c>
      <c r="C11" s="26" t="s">
        <v>441</v>
      </c>
      <c r="D11" s="26" t="s">
        <v>108</v>
      </c>
      <c r="E11" s="15">
        <v>70.5</v>
      </c>
      <c r="F11" s="98">
        <v>0</v>
      </c>
      <c r="G11" s="98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f t="shared" si="0"/>
        <v>0</v>
      </c>
      <c r="R11" s="20">
        <f t="shared" si="1"/>
        <v>70.5</v>
      </c>
      <c r="S11" s="34"/>
    </row>
    <row r="12" spans="1:19" s="7" customFormat="1" ht="12.75">
      <c r="A12" s="21">
        <v>9</v>
      </c>
      <c r="B12" s="20" t="s">
        <v>104</v>
      </c>
      <c r="C12" s="20" t="s">
        <v>469</v>
      </c>
      <c r="D12" s="20" t="s">
        <v>9</v>
      </c>
      <c r="E12" s="15">
        <v>17.55</v>
      </c>
      <c r="F12" s="98">
        <v>50</v>
      </c>
      <c r="G12" s="98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f t="shared" si="0"/>
        <v>50</v>
      </c>
      <c r="R12" s="20">
        <f t="shared" si="1"/>
        <v>67.55</v>
      </c>
      <c r="S12" s="34"/>
    </row>
    <row r="13" spans="1:19" ht="12.75">
      <c r="A13" s="21">
        <v>10</v>
      </c>
      <c r="B13" s="26" t="s">
        <v>100</v>
      </c>
      <c r="C13" s="26" t="s">
        <v>462</v>
      </c>
      <c r="D13" s="26"/>
      <c r="E13" s="15">
        <v>40</v>
      </c>
      <c r="F13" s="98">
        <v>11</v>
      </c>
      <c r="G13" s="98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f t="shared" si="0"/>
        <v>11</v>
      </c>
      <c r="R13" s="20">
        <f t="shared" si="1"/>
        <v>51</v>
      </c>
      <c r="S13" s="34"/>
    </row>
    <row r="14" spans="1:20" s="7" customFormat="1" ht="12.75">
      <c r="A14" s="21">
        <v>11</v>
      </c>
      <c r="B14" s="20" t="s">
        <v>440</v>
      </c>
      <c r="C14" s="20" t="s">
        <v>439</v>
      </c>
      <c r="D14" s="20" t="s">
        <v>438</v>
      </c>
      <c r="E14" s="15">
        <v>41</v>
      </c>
      <c r="F14" s="98">
        <v>0</v>
      </c>
      <c r="G14" s="98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f t="shared" si="0"/>
        <v>0</v>
      </c>
      <c r="R14" s="20">
        <f t="shared" si="1"/>
        <v>41</v>
      </c>
      <c r="S14" s="34"/>
      <c r="T14" s="1"/>
    </row>
    <row r="15" spans="1:20" s="111" customFormat="1" ht="12.75">
      <c r="A15" s="21">
        <v>12</v>
      </c>
      <c r="B15" s="20" t="s">
        <v>101</v>
      </c>
      <c r="C15" s="20" t="s">
        <v>102</v>
      </c>
      <c r="D15" s="20" t="s">
        <v>103</v>
      </c>
      <c r="E15" s="47">
        <v>38.2</v>
      </c>
      <c r="F15" s="98">
        <v>0</v>
      </c>
      <c r="G15" s="98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f t="shared" si="0"/>
        <v>0</v>
      </c>
      <c r="R15" s="20">
        <f t="shared" si="1"/>
        <v>38.2</v>
      </c>
      <c r="S15" s="110"/>
      <c r="T15" s="78"/>
    </row>
    <row r="16" spans="1:19" ht="12.75">
      <c r="A16" s="21">
        <v>13</v>
      </c>
      <c r="B16" s="92" t="s">
        <v>225</v>
      </c>
      <c r="C16" s="92" t="s">
        <v>467</v>
      </c>
      <c r="D16" s="84" t="s">
        <v>466</v>
      </c>
      <c r="E16" s="32">
        <v>0</v>
      </c>
      <c r="F16" s="163">
        <v>6</v>
      </c>
      <c r="G16" s="98">
        <v>31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si="0"/>
        <v>37</v>
      </c>
      <c r="R16" s="20">
        <f t="shared" si="1"/>
        <v>37</v>
      </c>
      <c r="S16" s="110"/>
    </row>
    <row r="17" spans="1:20" ht="12.75">
      <c r="A17" s="21">
        <v>14</v>
      </c>
      <c r="B17" s="162" t="s">
        <v>117</v>
      </c>
      <c r="C17" s="65" t="s">
        <v>437</v>
      </c>
      <c r="D17" s="67"/>
      <c r="E17" s="15">
        <v>24.5</v>
      </c>
      <c r="F17" s="98">
        <v>0</v>
      </c>
      <c r="G17" s="98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0</v>
      </c>
      <c r="R17" s="20">
        <f t="shared" si="1"/>
        <v>24.5</v>
      </c>
      <c r="S17" s="34"/>
      <c r="T17" s="1"/>
    </row>
    <row r="18" spans="1:19" ht="12.75">
      <c r="A18" s="21">
        <v>15</v>
      </c>
      <c r="B18" s="25" t="s">
        <v>461</v>
      </c>
      <c r="C18" s="32" t="s">
        <v>460</v>
      </c>
      <c r="D18" s="25" t="s">
        <v>459</v>
      </c>
      <c r="E18" s="15">
        <v>0</v>
      </c>
      <c r="F18" s="98">
        <v>0</v>
      </c>
      <c r="G18" s="98">
        <v>20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20</v>
      </c>
      <c r="R18" s="20">
        <f t="shared" si="1"/>
        <v>20</v>
      </c>
      <c r="S18" s="34"/>
    </row>
    <row r="19" spans="1:20" ht="12.75">
      <c r="A19" s="21">
        <v>16</v>
      </c>
      <c r="B19" s="161" t="s">
        <v>458</v>
      </c>
      <c r="C19" s="15" t="s">
        <v>457</v>
      </c>
      <c r="D19" s="20" t="s">
        <v>456</v>
      </c>
      <c r="E19" s="15">
        <v>0</v>
      </c>
      <c r="F19" s="98">
        <v>0</v>
      </c>
      <c r="G19" s="98">
        <v>16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f t="shared" si="0"/>
        <v>16</v>
      </c>
      <c r="R19" s="20">
        <f t="shared" si="1"/>
        <v>16</v>
      </c>
      <c r="S19" s="34"/>
      <c r="T19" s="1"/>
    </row>
    <row r="20" spans="1:20" s="155" customFormat="1" ht="12.75">
      <c r="A20" s="21">
        <v>17</v>
      </c>
      <c r="B20" s="20" t="s">
        <v>185</v>
      </c>
      <c r="C20" s="15" t="s">
        <v>436</v>
      </c>
      <c r="D20" s="47" t="s">
        <v>429</v>
      </c>
      <c r="E20" s="15">
        <v>16</v>
      </c>
      <c r="F20" s="98">
        <v>0</v>
      </c>
      <c r="G20" s="98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f t="shared" si="0"/>
        <v>0</v>
      </c>
      <c r="R20" s="20">
        <f t="shared" si="1"/>
        <v>16</v>
      </c>
      <c r="S20" s="34"/>
      <c r="T20" s="154"/>
    </row>
    <row r="21" spans="1:20" s="155" customFormat="1" ht="12.75">
      <c r="A21" s="21">
        <v>18</v>
      </c>
      <c r="B21" s="92" t="s">
        <v>224</v>
      </c>
      <c r="C21" s="121" t="s">
        <v>464</v>
      </c>
      <c r="D21" s="179"/>
      <c r="E21" s="15">
        <v>0</v>
      </c>
      <c r="F21" s="178">
        <v>14</v>
      </c>
      <c r="G21" s="98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f t="shared" si="0"/>
        <v>14</v>
      </c>
      <c r="R21" s="20">
        <f t="shared" si="1"/>
        <v>14</v>
      </c>
      <c r="S21" s="34"/>
      <c r="T21" s="154"/>
    </row>
    <row r="22" spans="1:20" s="155" customFormat="1" ht="12.75">
      <c r="A22" s="21">
        <v>19</v>
      </c>
      <c r="B22" s="156" t="s">
        <v>455</v>
      </c>
      <c r="C22" s="15" t="s">
        <v>454</v>
      </c>
      <c r="D22" s="20" t="s">
        <v>451</v>
      </c>
      <c r="E22" s="15">
        <v>0</v>
      </c>
      <c r="F22" s="98">
        <v>0</v>
      </c>
      <c r="G22" s="98">
        <v>13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f t="shared" si="0"/>
        <v>13</v>
      </c>
      <c r="R22" s="20">
        <f t="shared" si="1"/>
        <v>13</v>
      </c>
      <c r="S22" s="34"/>
      <c r="T22" s="154"/>
    </row>
    <row r="23" spans="1:20" s="155" customFormat="1" ht="12.75">
      <c r="A23" s="21">
        <v>20</v>
      </c>
      <c r="B23" s="25" t="s">
        <v>114</v>
      </c>
      <c r="C23" s="15" t="s">
        <v>435</v>
      </c>
      <c r="D23" s="20" t="s">
        <v>9</v>
      </c>
      <c r="E23" s="15">
        <v>12.79</v>
      </c>
      <c r="F23" s="98">
        <v>0</v>
      </c>
      <c r="G23" s="98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f t="shared" si="0"/>
        <v>0</v>
      </c>
      <c r="R23" s="20">
        <f t="shared" si="1"/>
        <v>12.79</v>
      </c>
      <c r="S23" s="34"/>
      <c r="T23" s="154"/>
    </row>
    <row r="24" spans="1:20" s="155" customFormat="1" ht="12.75">
      <c r="A24" s="21">
        <v>21</v>
      </c>
      <c r="B24" s="134" t="s">
        <v>453</v>
      </c>
      <c r="C24" s="15" t="s">
        <v>452</v>
      </c>
      <c r="D24" s="20" t="s">
        <v>451</v>
      </c>
      <c r="E24" s="15">
        <v>0</v>
      </c>
      <c r="F24" s="98">
        <v>0</v>
      </c>
      <c r="G24" s="98">
        <v>10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f t="shared" si="0"/>
        <v>10</v>
      </c>
      <c r="R24" s="20">
        <f t="shared" si="1"/>
        <v>10</v>
      </c>
      <c r="S24" s="34"/>
      <c r="T24" s="154"/>
    </row>
    <row r="25" spans="1:20" ht="12.75">
      <c r="A25" s="21">
        <v>22</v>
      </c>
      <c r="B25" s="26" t="s">
        <v>112</v>
      </c>
      <c r="C25" s="26" t="s">
        <v>434</v>
      </c>
      <c r="D25" s="26" t="s">
        <v>58</v>
      </c>
      <c r="E25" s="15">
        <v>10</v>
      </c>
      <c r="F25" s="98">
        <v>0</v>
      </c>
      <c r="G25" s="98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f t="shared" si="0"/>
        <v>0</v>
      </c>
      <c r="R25" s="20">
        <f t="shared" si="1"/>
        <v>10</v>
      </c>
      <c r="S25" s="34"/>
      <c r="T25" s="1"/>
    </row>
    <row r="26" spans="1:19" s="1" customFormat="1" ht="12.75">
      <c r="A26" s="21">
        <v>23</v>
      </c>
      <c r="B26" s="20" t="s">
        <v>110</v>
      </c>
      <c r="C26" s="20" t="s">
        <v>431</v>
      </c>
      <c r="D26" s="20" t="s">
        <v>111</v>
      </c>
      <c r="E26" s="15">
        <v>9.05</v>
      </c>
      <c r="F26" s="98">
        <v>0</v>
      </c>
      <c r="G26" s="98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f t="shared" si="0"/>
        <v>0</v>
      </c>
      <c r="R26" s="20">
        <f t="shared" si="1"/>
        <v>9.05</v>
      </c>
      <c r="S26" s="34"/>
    </row>
    <row r="27" spans="1:19" s="1" customFormat="1" ht="12.75">
      <c r="A27" s="21">
        <v>24</v>
      </c>
      <c r="B27" s="161" t="s">
        <v>450</v>
      </c>
      <c r="C27" s="15" t="s">
        <v>449</v>
      </c>
      <c r="D27" s="20" t="s">
        <v>448</v>
      </c>
      <c r="E27" s="15">
        <v>0</v>
      </c>
      <c r="F27" s="98">
        <v>0</v>
      </c>
      <c r="G27" s="98">
        <v>8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f t="shared" si="0"/>
        <v>8</v>
      </c>
      <c r="R27" s="20">
        <f t="shared" si="1"/>
        <v>8</v>
      </c>
      <c r="S27" s="34"/>
    </row>
    <row r="28" spans="1:19" s="1" customFormat="1" ht="12.75">
      <c r="A28" s="21">
        <v>25</v>
      </c>
      <c r="B28" s="84" t="s">
        <v>205</v>
      </c>
      <c r="C28" s="92" t="s">
        <v>430</v>
      </c>
      <c r="D28" s="84" t="s">
        <v>429</v>
      </c>
      <c r="E28" s="15">
        <v>6.5</v>
      </c>
      <c r="F28" s="98">
        <v>0</v>
      </c>
      <c r="G28" s="98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f t="shared" si="0"/>
        <v>0</v>
      </c>
      <c r="R28" s="20">
        <f t="shared" si="1"/>
        <v>6.5</v>
      </c>
      <c r="S28" s="34"/>
    </row>
    <row r="29" spans="1:19" s="1" customFormat="1" ht="12.75">
      <c r="A29" s="21">
        <v>26</v>
      </c>
      <c r="B29" s="35" t="s">
        <v>118</v>
      </c>
      <c r="C29" s="35" t="s">
        <v>447</v>
      </c>
      <c r="D29" s="35" t="s">
        <v>119</v>
      </c>
      <c r="E29" s="65">
        <v>0</v>
      </c>
      <c r="F29" s="160">
        <v>0</v>
      </c>
      <c r="G29" s="160">
        <v>6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0">
        <v>0</v>
      </c>
      <c r="Q29" s="20">
        <f t="shared" si="0"/>
        <v>6</v>
      </c>
      <c r="R29" s="20">
        <f t="shared" si="1"/>
        <v>6</v>
      </c>
      <c r="S29" s="34"/>
    </row>
    <row r="30" spans="1:19" s="7" customFormat="1" ht="12.75">
      <c r="A30" s="21">
        <v>27</v>
      </c>
      <c r="B30" s="134" t="s">
        <v>446</v>
      </c>
      <c r="C30" s="92" t="s">
        <v>445</v>
      </c>
      <c r="D30" s="84" t="s">
        <v>478</v>
      </c>
      <c r="E30" s="15">
        <v>0</v>
      </c>
      <c r="F30" s="98">
        <v>0</v>
      </c>
      <c r="G30" s="98">
        <v>5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f t="shared" si="0"/>
        <v>5</v>
      </c>
      <c r="R30" s="20">
        <f t="shared" si="1"/>
        <v>5</v>
      </c>
      <c r="S30" s="34"/>
    </row>
    <row r="31" spans="1:19" s="7" customFormat="1" ht="12.75">
      <c r="A31" s="21">
        <v>28</v>
      </c>
      <c r="B31" s="180" t="s">
        <v>444</v>
      </c>
      <c r="C31" s="121" t="s">
        <v>443</v>
      </c>
      <c r="D31" s="85" t="s">
        <v>429</v>
      </c>
      <c r="E31" s="15">
        <v>0</v>
      </c>
      <c r="F31" s="98">
        <v>0</v>
      </c>
      <c r="G31" s="98">
        <v>4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f t="shared" si="0"/>
        <v>4</v>
      </c>
      <c r="R31" s="20">
        <f t="shared" si="1"/>
        <v>4</v>
      </c>
      <c r="S31" s="34"/>
    </row>
    <row r="32" spans="1:19" ht="12.75">
      <c r="A32" s="21">
        <v>29</v>
      </c>
      <c r="B32" s="47" t="s">
        <v>428</v>
      </c>
      <c r="C32" s="20" t="s">
        <v>427</v>
      </c>
      <c r="D32" s="20" t="s">
        <v>426</v>
      </c>
      <c r="E32" s="15">
        <v>4</v>
      </c>
      <c r="F32" s="98">
        <v>0</v>
      </c>
      <c r="G32" s="98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f t="shared" si="0"/>
        <v>0</v>
      </c>
      <c r="R32" s="20">
        <f t="shared" si="1"/>
        <v>4</v>
      </c>
      <c r="S32" s="34"/>
    </row>
    <row r="33" spans="1:19" ht="12.75">
      <c r="A33" s="21">
        <v>30</v>
      </c>
      <c r="B33" s="47" t="s">
        <v>193</v>
      </c>
      <c r="C33" s="20" t="s">
        <v>425</v>
      </c>
      <c r="D33" s="20" t="s">
        <v>424</v>
      </c>
      <c r="E33" s="15">
        <v>3</v>
      </c>
      <c r="F33" s="98">
        <v>0</v>
      </c>
      <c r="G33" s="98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f t="shared" si="0"/>
        <v>0</v>
      </c>
      <c r="R33" s="20">
        <f t="shared" si="1"/>
        <v>3</v>
      </c>
      <c r="S33" s="34"/>
    </row>
    <row r="34" spans="1:19" ht="12.75">
      <c r="A34" s="21">
        <v>31</v>
      </c>
      <c r="B34" s="47" t="s">
        <v>180</v>
      </c>
      <c r="C34" s="15" t="s">
        <v>423</v>
      </c>
      <c r="D34" s="56"/>
      <c r="E34" s="15">
        <v>2.5</v>
      </c>
      <c r="F34" s="98">
        <v>0</v>
      </c>
      <c r="G34" s="98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f t="shared" si="0"/>
        <v>0</v>
      </c>
      <c r="R34" s="20">
        <f t="shared" si="1"/>
        <v>2.5</v>
      </c>
      <c r="S34" s="34"/>
    </row>
    <row r="35" spans="1:19" ht="12.75">
      <c r="A35" s="21">
        <v>32</v>
      </c>
      <c r="B35" s="20" t="s">
        <v>188</v>
      </c>
      <c r="C35" s="15" t="s">
        <v>422</v>
      </c>
      <c r="D35" s="47" t="s">
        <v>478</v>
      </c>
      <c r="E35" s="15">
        <v>2</v>
      </c>
      <c r="F35" s="98">
        <v>0</v>
      </c>
      <c r="G35" s="98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f t="shared" si="0"/>
        <v>0</v>
      </c>
      <c r="R35" s="20">
        <f t="shared" si="1"/>
        <v>2</v>
      </c>
      <c r="S35" s="34"/>
    </row>
    <row r="36" spans="1:19" ht="12.75">
      <c r="A36" s="21">
        <v>33</v>
      </c>
      <c r="B36" s="25" t="s">
        <v>121</v>
      </c>
      <c r="C36" s="25" t="s">
        <v>421</v>
      </c>
      <c r="D36" s="25"/>
      <c r="E36" s="15">
        <v>1.575</v>
      </c>
      <c r="F36" s="98">
        <v>0</v>
      </c>
      <c r="G36" s="98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f t="shared" si="0"/>
        <v>0</v>
      </c>
      <c r="R36" s="20">
        <f t="shared" si="1"/>
        <v>1.575</v>
      </c>
      <c r="S36" s="34"/>
    </row>
    <row r="37" spans="1:19" ht="13.5" thickBot="1">
      <c r="A37" s="61">
        <v>34</v>
      </c>
      <c r="B37" s="48" t="s">
        <v>122</v>
      </c>
      <c r="C37" s="48" t="s">
        <v>420</v>
      </c>
      <c r="D37" s="48" t="s">
        <v>123</v>
      </c>
      <c r="E37" s="57">
        <v>0.525</v>
      </c>
      <c r="F37" s="108">
        <v>0</v>
      </c>
      <c r="G37" s="108">
        <v>0</v>
      </c>
      <c r="H37" s="27">
        <v>0</v>
      </c>
      <c r="I37" s="27">
        <v>0</v>
      </c>
      <c r="J37" s="27">
        <v>0</v>
      </c>
      <c r="K37" s="48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f t="shared" si="0"/>
        <v>0</v>
      </c>
      <c r="R37" s="27">
        <f t="shared" si="1"/>
        <v>0.525</v>
      </c>
      <c r="S37" s="64"/>
    </row>
    <row r="39" spans="2:3" ht="12.75">
      <c r="B39" s="2"/>
      <c r="C39" s="2"/>
    </row>
  </sheetData>
  <sheetProtection/>
  <mergeCells count="2">
    <mergeCell ref="E1:S1"/>
    <mergeCell ref="A2:D2"/>
  </mergeCells>
  <printOptions/>
  <pageMargins left="0.13" right="0.1" top="0.4" bottom="1" header="0.47" footer="0.5"/>
  <pageSetup horizontalDpi="600" verticalDpi="600" orientation="landscape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28125" style="9" customWidth="1"/>
    <col min="2" max="2" width="9.140625" style="9" customWidth="1"/>
    <col min="3" max="3" width="8.57421875" style="9" customWidth="1"/>
    <col min="4" max="4" width="22.140625" style="9" customWidth="1"/>
    <col min="5" max="5" width="8.140625" style="10" customWidth="1"/>
    <col min="6" max="6" width="7.28125" style="116" customWidth="1"/>
    <col min="7" max="7" width="7.7109375" style="116" customWidth="1"/>
    <col min="8" max="9" width="8.851562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8.28125" style="77" customWidth="1"/>
    <col min="14" max="14" width="9.140625" style="77" customWidth="1"/>
    <col min="15" max="15" width="9.140625" style="94" customWidth="1"/>
    <col min="16" max="16" width="7.57421875" style="9" customWidth="1"/>
    <col min="17" max="18" width="8.00390625" style="9" customWidth="1"/>
    <col min="19" max="19" width="5.28125" style="9" customWidth="1"/>
    <col min="20" max="21" width="9.140625" style="9" customWidth="1"/>
    <col min="22" max="22" width="9.140625" style="11" customWidth="1"/>
    <col min="23" max="16384" width="9.140625" style="9" customWidth="1"/>
  </cols>
  <sheetData>
    <row r="1" spans="5:20" s="1" customFormat="1" ht="93.75" customHeight="1">
      <c r="E1" s="185" t="s">
        <v>219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4" ht="12.75" thickBot="1">
      <c r="A2" s="188" t="s">
        <v>216</v>
      </c>
      <c r="B2" s="188"/>
      <c r="C2" s="188"/>
      <c r="D2" s="188"/>
    </row>
    <row r="3" spans="1:19" s="46" customFormat="1" ht="81" customHeight="1" thickBot="1">
      <c r="A3" s="144" t="s">
        <v>0</v>
      </c>
      <c r="B3" s="145" t="s">
        <v>1</v>
      </c>
      <c r="C3" s="145" t="s">
        <v>2</v>
      </c>
      <c r="D3" s="146" t="s">
        <v>3</v>
      </c>
      <c r="E3" s="147" t="s">
        <v>207</v>
      </c>
      <c r="F3" s="148" t="s">
        <v>208</v>
      </c>
      <c r="G3" s="148" t="s">
        <v>209</v>
      </c>
      <c r="H3" s="147" t="s">
        <v>414</v>
      </c>
      <c r="I3" s="147" t="s">
        <v>415</v>
      </c>
      <c r="J3" s="149" t="s">
        <v>416</v>
      </c>
      <c r="K3" s="149" t="s">
        <v>417</v>
      </c>
      <c r="L3" s="149" t="s">
        <v>418</v>
      </c>
      <c r="M3" s="149" t="s">
        <v>210</v>
      </c>
      <c r="N3" s="150" t="s">
        <v>419</v>
      </c>
      <c r="O3" s="149" t="s">
        <v>211</v>
      </c>
      <c r="P3" s="149" t="s">
        <v>4</v>
      </c>
      <c r="Q3" s="147" t="s">
        <v>212</v>
      </c>
      <c r="R3" s="147" t="s">
        <v>56</v>
      </c>
      <c r="S3" s="151" t="s">
        <v>5</v>
      </c>
    </row>
    <row r="4" spans="1:19" ht="12">
      <c r="A4" s="31">
        <v>1</v>
      </c>
      <c r="B4" s="29" t="s">
        <v>349</v>
      </c>
      <c r="C4" s="29" t="s">
        <v>348</v>
      </c>
      <c r="D4" s="29" t="s">
        <v>477</v>
      </c>
      <c r="E4" s="29">
        <v>104.71875</v>
      </c>
      <c r="F4" s="117">
        <v>62</v>
      </c>
      <c r="G4" s="117">
        <v>90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87">
        <v>0</v>
      </c>
      <c r="N4" s="87">
        <v>0</v>
      </c>
      <c r="O4" s="87">
        <v>0</v>
      </c>
      <c r="P4" s="29">
        <v>0</v>
      </c>
      <c r="Q4" s="30">
        <f aca="true" t="shared" si="0" ref="Q4:Q19">SUM(F4:P4)</f>
        <v>152</v>
      </c>
      <c r="R4" s="29">
        <f aca="true" t="shared" si="1" ref="R4:R19">Q4+E4</f>
        <v>256.71875</v>
      </c>
      <c r="S4" s="28"/>
    </row>
    <row r="5" spans="1:19" ht="12">
      <c r="A5" s="21">
        <v>2</v>
      </c>
      <c r="B5" s="20" t="s">
        <v>347</v>
      </c>
      <c r="C5" s="15" t="s">
        <v>346</v>
      </c>
      <c r="D5" s="15" t="s">
        <v>345</v>
      </c>
      <c r="E5" s="15">
        <v>31</v>
      </c>
      <c r="F5" s="96">
        <v>0</v>
      </c>
      <c r="G5" s="96">
        <v>72</v>
      </c>
      <c r="H5" s="15">
        <v>0</v>
      </c>
      <c r="I5" s="15">
        <v>0</v>
      </c>
      <c r="J5" s="15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f t="shared" si="0"/>
        <v>72</v>
      </c>
      <c r="R5" s="20">
        <f t="shared" si="1"/>
        <v>103</v>
      </c>
      <c r="S5" s="22"/>
    </row>
    <row r="6" spans="1:19" s="1" customFormat="1" ht="12">
      <c r="A6" s="21">
        <v>3</v>
      </c>
      <c r="B6" s="20" t="s">
        <v>133</v>
      </c>
      <c r="C6" s="20" t="s">
        <v>344</v>
      </c>
      <c r="D6" s="20" t="s">
        <v>340</v>
      </c>
      <c r="E6" s="15">
        <v>75.625</v>
      </c>
      <c r="F6" s="96">
        <v>0</v>
      </c>
      <c r="G6" s="96">
        <v>0</v>
      </c>
      <c r="H6" s="15">
        <v>0</v>
      </c>
      <c r="I6" s="15">
        <v>0</v>
      </c>
      <c r="J6" s="15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f t="shared" si="0"/>
        <v>0</v>
      </c>
      <c r="R6" s="20">
        <f t="shared" si="1"/>
        <v>75.625</v>
      </c>
      <c r="S6" s="22"/>
    </row>
    <row r="7" spans="1:19" ht="12">
      <c r="A7" s="21">
        <v>4</v>
      </c>
      <c r="B7" s="20" t="s">
        <v>134</v>
      </c>
      <c r="C7" s="20" t="s">
        <v>135</v>
      </c>
      <c r="D7" s="20" t="s">
        <v>9</v>
      </c>
      <c r="E7" s="15">
        <v>64.95</v>
      </c>
      <c r="F7" s="96">
        <v>0</v>
      </c>
      <c r="G7" s="96">
        <v>0</v>
      </c>
      <c r="H7" s="15">
        <v>0</v>
      </c>
      <c r="I7" s="15">
        <v>0</v>
      </c>
      <c r="J7" s="15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f t="shared" si="0"/>
        <v>0</v>
      </c>
      <c r="R7" s="20">
        <f t="shared" si="1"/>
        <v>64.95</v>
      </c>
      <c r="S7" s="22"/>
    </row>
    <row r="8" spans="1:19" ht="12.75">
      <c r="A8" s="21">
        <v>5</v>
      </c>
      <c r="B8" s="20" t="s">
        <v>142</v>
      </c>
      <c r="C8" s="20" t="s">
        <v>343</v>
      </c>
      <c r="D8" s="20" t="s">
        <v>9</v>
      </c>
      <c r="E8" s="15">
        <v>62.0625</v>
      </c>
      <c r="F8" s="96">
        <v>0</v>
      </c>
      <c r="G8" s="96">
        <v>0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f t="shared" si="0"/>
        <v>0</v>
      </c>
      <c r="R8" s="20">
        <f t="shared" si="1"/>
        <v>62.0625</v>
      </c>
      <c r="S8" s="22"/>
    </row>
    <row r="9" spans="1:19" ht="12">
      <c r="A9" s="21">
        <v>6</v>
      </c>
      <c r="B9" s="20" t="s">
        <v>130</v>
      </c>
      <c r="C9" s="20" t="s">
        <v>7</v>
      </c>
      <c r="D9" s="20" t="s">
        <v>94</v>
      </c>
      <c r="E9" s="15">
        <v>33.225</v>
      </c>
      <c r="F9" s="96">
        <v>0</v>
      </c>
      <c r="G9" s="96">
        <v>0</v>
      </c>
      <c r="H9" s="15">
        <v>0</v>
      </c>
      <c r="I9" s="15">
        <v>0</v>
      </c>
      <c r="J9" s="15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f t="shared" si="0"/>
        <v>0</v>
      </c>
      <c r="R9" s="20">
        <f t="shared" si="1"/>
        <v>33.225</v>
      </c>
      <c r="S9" s="22"/>
    </row>
    <row r="10" spans="1:19" ht="12">
      <c r="A10" s="21">
        <v>7</v>
      </c>
      <c r="B10" s="47" t="s">
        <v>195</v>
      </c>
      <c r="C10" s="20" t="s">
        <v>342</v>
      </c>
      <c r="D10" s="20" t="s">
        <v>340</v>
      </c>
      <c r="E10" s="15">
        <v>29</v>
      </c>
      <c r="F10" s="96">
        <v>0</v>
      </c>
      <c r="G10" s="96">
        <v>0</v>
      </c>
      <c r="H10" s="15">
        <v>0</v>
      </c>
      <c r="I10" s="15">
        <v>0</v>
      </c>
      <c r="J10" s="15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f t="shared" si="0"/>
        <v>0</v>
      </c>
      <c r="R10" s="20">
        <f t="shared" si="1"/>
        <v>29</v>
      </c>
      <c r="S10" s="22"/>
    </row>
    <row r="11" spans="1:19" s="1" customFormat="1" ht="12.75">
      <c r="A11" s="21">
        <v>8</v>
      </c>
      <c r="B11" s="24" t="s">
        <v>196</v>
      </c>
      <c r="C11" s="20" t="s">
        <v>341</v>
      </c>
      <c r="D11" s="20" t="s">
        <v>340</v>
      </c>
      <c r="E11" s="15">
        <v>23.5</v>
      </c>
      <c r="F11" s="96">
        <v>0</v>
      </c>
      <c r="G11" s="96">
        <v>0</v>
      </c>
      <c r="H11" s="15">
        <v>0</v>
      </c>
      <c r="I11" s="15">
        <v>0</v>
      </c>
      <c r="J11" s="15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f t="shared" si="0"/>
        <v>0</v>
      </c>
      <c r="R11" s="20">
        <f t="shared" si="1"/>
        <v>23.5</v>
      </c>
      <c r="S11" s="22"/>
    </row>
    <row r="12" spans="1:19" s="1" customFormat="1" ht="12">
      <c r="A12" s="21">
        <v>9</v>
      </c>
      <c r="B12" s="20" t="s">
        <v>131</v>
      </c>
      <c r="C12" s="20" t="s">
        <v>339</v>
      </c>
      <c r="D12" s="20" t="s">
        <v>9</v>
      </c>
      <c r="E12" s="15">
        <v>21.6</v>
      </c>
      <c r="F12" s="96">
        <v>0</v>
      </c>
      <c r="G12" s="96">
        <v>0</v>
      </c>
      <c r="H12" s="15">
        <v>0</v>
      </c>
      <c r="I12" s="15">
        <v>0</v>
      </c>
      <c r="J12" s="15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f t="shared" si="0"/>
        <v>0</v>
      </c>
      <c r="R12" s="20">
        <f t="shared" si="1"/>
        <v>21.6</v>
      </c>
      <c r="S12" s="22"/>
    </row>
    <row r="13" spans="1:19" s="1" customFormat="1" ht="12.75">
      <c r="A13" s="21">
        <v>10</v>
      </c>
      <c r="B13" s="98" t="s">
        <v>227</v>
      </c>
      <c r="C13" s="98" t="s">
        <v>338</v>
      </c>
      <c r="D13" s="98" t="s">
        <v>9</v>
      </c>
      <c r="E13" s="98">
        <v>11.37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f t="shared" si="0"/>
        <v>0</v>
      </c>
      <c r="R13" s="98">
        <f t="shared" si="1"/>
        <v>11.37</v>
      </c>
      <c r="S13" s="22"/>
    </row>
    <row r="14" spans="1:19" s="1" customFormat="1" ht="12">
      <c r="A14" s="21">
        <v>11</v>
      </c>
      <c r="B14" s="98" t="s">
        <v>144</v>
      </c>
      <c r="C14" s="20" t="s">
        <v>388</v>
      </c>
      <c r="D14" s="20" t="s">
        <v>145</v>
      </c>
      <c r="E14" s="20">
        <f>28.25*25%</f>
        <v>7.0625</v>
      </c>
      <c r="F14" s="98">
        <v>0</v>
      </c>
      <c r="G14" s="98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f>SUM(F14:P14)</f>
        <v>0</v>
      </c>
      <c r="R14" s="15">
        <f>Q14+E14</f>
        <v>7.0625</v>
      </c>
      <c r="S14" s="22"/>
    </row>
    <row r="15" spans="1:19" s="1" customFormat="1" ht="12">
      <c r="A15" s="21">
        <v>12</v>
      </c>
      <c r="B15" s="15" t="s">
        <v>140</v>
      </c>
      <c r="C15" s="15" t="s">
        <v>337</v>
      </c>
      <c r="D15" s="15"/>
      <c r="E15" s="15">
        <v>6.25</v>
      </c>
      <c r="F15" s="96">
        <v>0</v>
      </c>
      <c r="G15" s="96">
        <v>0</v>
      </c>
      <c r="H15" s="15">
        <v>0</v>
      </c>
      <c r="I15" s="15">
        <v>0</v>
      </c>
      <c r="J15" s="15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f t="shared" si="0"/>
        <v>0</v>
      </c>
      <c r="R15" s="20">
        <f t="shared" si="1"/>
        <v>6.25</v>
      </c>
      <c r="S15" s="22"/>
    </row>
    <row r="16" spans="1:19" s="99" customFormat="1" ht="12">
      <c r="A16" s="21">
        <v>13</v>
      </c>
      <c r="B16" s="20" t="s">
        <v>141</v>
      </c>
      <c r="C16" s="20" t="s">
        <v>336</v>
      </c>
      <c r="D16" s="20" t="s">
        <v>58</v>
      </c>
      <c r="E16" s="15">
        <v>4</v>
      </c>
      <c r="F16" s="96">
        <v>0</v>
      </c>
      <c r="G16" s="96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si="0"/>
        <v>0</v>
      </c>
      <c r="R16" s="20">
        <f t="shared" si="1"/>
        <v>4</v>
      </c>
      <c r="S16" s="115"/>
    </row>
    <row r="17" spans="1:19" s="99" customFormat="1" ht="12">
      <c r="A17" s="21">
        <v>14</v>
      </c>
      <c r="B17" s="98" t="s">
        <v>335</v>
      </c>
      <c r="C17" s="98" t="s">
        <v>334</v>
      </c>
      <c r="D17" s="98" t="s">
        <v>333</v>
      </c>
      <c r="E17" s="98">
        <v>4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f t="shared" si="0"/>
        <v>0</v>
      </c>
      <c r="R17" s="98">
        <f t="shared" si="1"/>
        <v>4</v>
      </c>
      <c r="S17" s="115"/>
    </row>
    <row r="18" spans="1:19" s="2" customFormat="1" ht="12.75">
      <c r="A18" s="21">
        <v>15</v>
      </c>
      <c r="B18" s="20" t="s">
        <v>189</v>
      </c>
      <c r="C18" s="15" t="s">
        <v>332</v>
      </c>
      <c r="D18" s="15" t="s">
        <v>242</v>
      </c>
      <c r="E18" s="15">
        <v>3.125</v>
      </c>
      <c r="F18" s="96">
        <v>0</v>
      </c>
      <c r="G18" s="96">
        <v>0</v>
      </c>
      <c r="H18" s="15">
        <v>0</v>
      </c>
      <c r="I18" s="15">
        <v>0</v>
      </c>
      <c r="J18" s="15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0</v>
      </c>
      <c r="R18" s="20">
        <f t="shared" si="1"/>
        <v>3.125</v>
      </c>
      <c r="S18" s="22"/>
    </row>
    <row r="19" spans="1:19" s="1" customFormat="1" ht="12.75" thickBot="1">
      <c r="A19" s="61">
        <v>16</v>
      </c>
      <c r="B19" s="69" t="s">
        <v>136</v>
      </c>
      <c r="C19" s="69" t="s">
        <v>331</v>
      </c>
      <c r="D19" s="69"/>
      <c r="E19" s="69">
        <v>0</v>
      </c>
      <c r="F19" s="108">
        <v>0</v>
      </c>
      <c r="G19" s="108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40">
        <v>0</v>
      </c>
      <c r="N19" s="40">
        <v>0</v>
      </c>
      <c r="O19" s="40">
        <v>0</v>
      </c>
      <c r="P19" s="40">
        <v>0</v>
      </c>
      <c r="Q19" s="69">
        <f t="shared" si="0"/>
        <v>0</v>
      </c>
      <c r="R19" s="69">
        <f t="shared" si="1"/>
        <v>0</v>
      </c>
      <c r="S19" s="68"/>
    </row>
    <row r="20" ht="12"/>
    <row r="21" ht="12"/>
    <row r="22" ht="12"/>
    <row r="23" ht="12"/>
  </sheetData>
  <sheetProtection/>
  <mergeCells count="2">
    <mergeCell ref="A2:D2"/>
    <mergeCell ref="E1:T1"/>
  </mergeCells>
  <printOptions/>
  <pageMargins left="0.13" right="0.17" top="1" bottom="1" header="0.5" footer="0.5"/>
  <pageSetup horizontalDpi="600" verticalDpi="600" orientation="landscape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2">
      <selection activeCell="B14" sqref="B14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8.28125" style="3" customWidth="1"/>
    <col min="4" max="4" width="24.00390625" style="1" customWidth="1"/>
    <col min="5" max="5" width="9.140625" style="3" customWidth="1"/>
    <col min="6" max="7" width="6.8515625" style="99" customWidth="1"/>
    <col min="8" max="8" width="9.57421875" style="1" customWidth="1"/>
    <col min="9" max="9" width="9.28125" style="1" customWidth="1"/>
    <col min="10" max="10" width="8.7109375" style="1" customWidth="1"/>
    <col min="11" max="11" width="9.00390625" style="1" customWidth="1"/>
    <col min="12" max="12" width="8.7109375" style="1" customWidth="1"/>
    <col min="13" max="13" width="8.7109375" style="78" bestFit="1" customWidth="1"/>
    <col min="14" max="14" width="8.7109375" style="78" customWidth="1"/>
    <col min="15" max="15" width="9.8515625" style="78" customWidth="1"/>
    <col min="16" max="16" width="6.8515625" style="1" customWidth="1"/>
    <col min="17" max="18" width="9.140625" style="3" customWidth="1"/>
    <col min="19" max="19" width="6.00390625" style="1" customWidth="1"/>
    <col min="20" max="16384" width="9.140625" style="1" customWidth="1"/>
  </cols>
  <sheetData>
    <row r="1" spans="4:19" ht="93.75" customHeight="1">
      <c r="D1" s="191" t="s">
        <v>219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4" ht="27" customHeight="1" thickBot="1">
      <c r="A2" s="188" t="s">
        <v>217</v>
      </c>
      <c r="B2" s="190"/>
      <c r="C2" s="190"/>
      <c r="D2" s="190"/>
    </row>
    <row r="3" spans="1:19" s="46" customFormat="1" ht="81" customHeight="1" thickBot="1">
      <c r="A3" s="176" t="s">
        <v>0</v>
      </c>
      <c r="B3" s="177" t="s">
        <v>1</v>
      </c>
      <c r="C3" s="177" t="s">
        <v>2</v>
      </c>
      <c r="D3" s="42" t="s">
        <v>3</v>
      </c>
      <c r="E3" s="43" t="s">
        <v>207</v>
      </c>
      <c r="F3" s="103" t="s">
        <v>208</v>
      </c>
      <c r="G3" s="103" t="s">
        <v>209</v>
      </c>
      <c r="H3" s="43" t="s">
        <v>414</v>
      </c>
      <c r="I3" s="43" t="s">
        <v>415</v>
      </c>
      <c r="J3" s="44" t="s">
        <v>416</v>
      </c>
      <c r="K3" s="44" t="s">
        <v>417</v>
      </c>
      <c r="L3" s="44" t="s">
        <v>418</v>
      </c>
      <c r="M3" s="44" t="s">
        <v>210</v>
      </c>
      <c r="N3" s="95" t="s">
        <v>419</v>
      </c>
      <c r="O3" s="44" t="s">
        <v>211</v>
      </c>
      <c r="P3" s="44" t="s">
        <v>4</v>
      </c>
      <c r="Q3" s="43" t="s">
        <v>212</v>
      </c>
      <c r="R3" s="43" t="s">
        <v>56</v>
      </c>
      <c r="S3" s="45" t="s">
        <v>5</v>
      </c>
    </row>
    <row r="4" spans="1:19" ht="12">
      <c r="A4" s="31">
        <v>1</v>
      </c>
      <c r="B4" s="30" t="s">
        <v>154</v>
      </c>
      <c r="C4" s="30" t="s">
        <v>398</v>
      </c>
      <c r="D4" s="30"/>
      <c r="E4" s="29">
        <v>251.0875</v>
      </c>
      <c r="F4" s="107">
        <v>50</v>
      </c>
      <c r="G4" s="107">
        <v>47</v>
      </c>
      <c r="H4" s="29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f aca="true" t="shared" si="0" ref="Q4:Q25">SUM(F4:P4)</f>
        <v>97</v>
      </c>
      <c r="R4" s="29">
        <f aca="true" t="shared" si="1" ref="R4:R25">Q4+E4</f>
        <v>348.0875</v>
      </c>
      <c r="S4" s="28"/>
    </row>
    <row r="5" spans="1:19" s="2" customFormat="1" ht="12.75">
      <c r="A5" s="21">
        <v>2</v>
      </c>
      <c r="B5" s="20" t="s">
        <v>132</v>
      </c>
      <c r="C5" s="20" t="s">
        <v>397</v>
      </c>
      <c r="D5" s="20" t="s">
        <v>125</v>
      </c>
      <c r="E5" s="20">
        <v>194.775</v>
      </c>
      <c r="F5" s="98">
        <v>77</v>
      </c>
      <c r="G5" s="98">
        <v>72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f t="shared" si="0"/>
        <v>149</v>
      </c>
      <c r="R5" s="15">
        <f t="shared" si="1"/>
        <v>343.775</v>
      </c>
      <c r="S5" s="22"/>
    </row>
    <row r="6" spans="1:19" ht="12">
      <c r="A6" s="21">
        <v>3</v>
      </c>
      <c r="B6" s="20" t="s">
        <v>157</v>
      </c>
      <c r="C6" s="20" t="s">
        <v>396</v>
      </c>
      <c r="D6" s="20" t="s">
        <v>158</v>
      </c>
      <c r="E6" s="20">
        <v>213.4</v>
      </c>
      <c r="F6" s="98">
        <v>32</v>
      </c>
      <c r="G6" s="98">
        <v>20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f t="shared" si="0"/>
        <v>52</v>
      </c>
      <c r="R6" s="15">
        <f t="shared" si="1"/>
        <v>265.4</v>
      </c>
      <c r="S6" s="22"/>
    </row>
    <row r="7" spans="1:19" ht="12">
      <c r="A7" s="21">
        <v>4</v>
      </c>
      <c r="B7" s="20" t="s">
        <v>148</v>
      </c>
      <c r="C7" s="20" t="s">
        <v>395</v>
      </c>
      <c r="D7" s="20" t="s">
        <v>8</v>
      </c>
      <c r="E7" s="20">
        <v>121.86875</v>
      </c>
      <c r="F7" s="98">
        <v>40</v>
      </c>
      <c r="G7" s="98">
        <v>90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f t="shared" si="0"/>
        <v>130</v>
      </c>
      <c r="R7" s="15">
        <f t="shared" si="1"/>
        <v>251.86875</v>
      </c>
      <c r="S7" s="22"/>
    </row>
    <row r="8" spans="1:19" ht="12">
      <c r="A8" s="21">
        <v>5</v>
      </c>
      <c r="B8" s="20" t="s">
        <v>137</v>
      </c>
      <c r="C8" s="20" t="s">
        <v>138</v>
      </c>
      <c r="D8" s="20" t="s">
        <v>58</v>
      </c>
      <c r="E8" s="20">
        <v>192.875</v>
      </c>
      <c r="F8" s="98">
        <v>0</v>
      </c>
      <c r="G8" s="98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f t="shared" si="0"/>
        <v>0</v>
      </c>
      <c r="R8" s="15">
        <f t="shared" si="1"/>
        <v>192.875</v>
      </c>
      <c r="S8" s="22"/>
    </row>
    <row r="9" spans="1:19" ht="12">
      <c r="A9" s="21">
        <v>6</v>
      </c>
      <c r="B9" s="20" t="s">
        <v>143</v>
      </c>
      <c r="C9" s="15" t="s">
        <v>394</v>
      </c>
      <c r="D9" s="15"/>
      <c r="E9" s="20">
        <v>134</v>
      </c>
      <c r="F9" s="98">
        <v>0</v>
      </c>
      <c r="G9" s="98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f t="shared" si="0"/>
        <v>0</v>
      </c>
      <c r="R9" s="15">
        <f t="shared" si="1"/>
        <v>134</v>
      </c>
      <c r="S9" s="22"/>
    </row>
    <row r="10" spans="1:19" ht="12">
      <c r="A10" s="21">
        <v>7</v>
      </c>
      <c r="B10" s="20" t="s">
        <v>161</v>
      </c>
      <c r="C10" s="20" t="s">
        <v>393</v>
      </c>
      <c r="D10" s="20" t="s">
        <v>162</v>
      </c>
      <c r="E10" s="20">
        <v>65.875</v>
      </c>
      <c r="F10" s="98">
        <v>62.5</v>
      </c>
      <c r="G10" s="98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f t="shared" si="0"/>
        <v>62.5</v>
      </c>
      <c r="R10" s="15">
        <f t="shared" si="1"/>
        <v>128.375</v>
      </c>
      <c r="S10" s="22"/>
    </row>
    <row r="11" spans="1:19" s="118" customFormat="1" ht="12.75">
      <c r="A11" s="21">
        <v>8</v>
      </c>
      <c r="B11" s="98" t="s">
        <v>152</v>
      </c>
      <c r="C11" s="98" t="s">
        <v>153</v>
      </c>
      <c r="D11" s="98" t="s">
        <v>380</v>
      </c>
      <c r="E11" s="98">
        <v>72.36</v>
      </c>
      <c r="F11" s="98">
        <v>26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f t="shared" si="0"/>
        <v>26</v>
      </c>
      <c r="R11" s="15">
        <f t="shared" si="1"/>
        <v>98.36</v>
      </c>
      <c r="S11" s="115"/>
    </row>
    <row r="12" spans="1:19" s="118" customFormat="1" ht="12.75">
      <c r="A12" s="21">
        <v>9</v>
      </c>
      <c r="B12" s="96" t="s">
        <v>159</v>
      </c>
      <c r="C12" s="96" t="s">
        <v>392</v>
      </c>
      <c r="D12" s="96" t="s">
        <v>9</v>
      </c>
      <c r="E12" s="98">
        <v>79.13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f t="shared" si="0"/>
        <v>0</v>
      </c>
      <c r="R12" s="15">
        <f t="shared" si="1"/>
        <v>79.13</v>
      </c>
      <c r="S12" s="115"/>
    </row>
    <row r="13" spans="1:19" s="2" customFormat="1" ht="12.75">
      <c r="A13" s="21">
        <v>10</v>
      </c>
      <c r="B13" s="98" t="s">
        <v>149</v>
      </c>
      <c r="C13" s="20" t="s">
        <v>369</v>
      </c>
      <c r="D13" s="20" t="s">
        <v>9</v>
      </c>
      <c r="E13" s="20">
        <f>290.775*25%</f>
        <v>72.69375</v>
      </c>
      <c r="F13" s="98">
        <v>0</v>
      </c>
      <c r="G13" s="98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f t="shared" si="0"/>
        <v>0</v>
      </c>
      <c r="R13" s="20">
        <f t="shared" si="1"/>
        <v>72.69375</v>
      </c>
      <c r="S13" s="22"/>
    </row>
    <row r="14" spans="1:19" ht="12">
      <c r="A14" s="21">
        <v>11</v>
      </c>
      <c r="B14" s="20" t="s">
        <v>155</v>
      </c>
      <c r="C14" s="20" t="s">
        <v>391</v>
      </c>
      <c r="D14" s="20" t="s">
        <v>156</v>
      </c>
      <c r="E14" s="20">
        <v>24.5</v>
      </c>
      <c r="F14" s="98">
        <v>0</v>
      </c>
      <c r="G14" s="98">
        <v>38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f t="shared" si="0"/>
        <v>38</v>
      </c>
      <c r="R14" s="15">
        <f t="shared" si="1"/>
        <v>62.5</v>
      </c>
      <c r="S14" s="22"/>
    </row>
    <row r="15" spans="1:19" ht="12">
      <c r="A15" s="21">
        <v>12</v>
      </c>
      <c r="B15" s="20" t="s">
        <v>190</v>
      </c>
      <c r="C15" s="15" t="s">
        <v>390</v>
      </c>
      <c r="D15" s="47" t="s">
        <v>380</v>
      </c>
      <c r="E15" s="20">
        <v>19.375</v>
      </c>
      <c r="F15" s="98">
        <v>0</v>
      </c>
      <c r="G15" s="98">
        <v>31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f t="shared" si="0"/>
        <v>31</v>
      </c>
      <c r="R15" s="15">
        <f t="shared" si="1"/>
        <v>50.375</v>
      </c>
      <c r="S15" s="22"/>
    </row>
    <row r="16" spans="1:19" ht="12.75">
      <c r="A16" s="21">
        <v>13</v>
      </c>
      <c r="B16" s="20" t="s">
        <v>139</v>
      </c>
      <c r="C16" s="20" t="s">
        <v>389</v>
      </c>
      <c r="D16" s="20" t="s">
        <v>9</v>
      </c>
      <c r="E16" s="20">
        <v>31.875</v>
      </c>
      <c r="F16" s="98">
        <v>0</v>
      </c>
      <c r="G16" s="98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si="0"/>
        <v>0</v>
      </c>
      <c r="R16" s="15">
        <f t="shared" si="1"/>
        <v>31.875</v>
      </c>
      <c r="S16" s="22"/>
    </row>
    <row r="17" spans="1:19" ht="12">
      <c r="A17" s="21">
        <v>14</v>
      </c>
      <c r="B17" s="129" t="s">
        <v>387</v>
      </c>
      <c r="C17" s="15" t="s">
        <v>386</v>
      </c>
      <c r="D17" s="15" t="s">
        <v>385</v>
      </c>
      <c r="E17" s="20">
        <v>0</v>
      </c>
      <c r="F17" s="98">
        <v>0</v>
      </c>
      <c r="G17" s="98">
        <v>25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25</v>
      </c>
      <c r="R17" s="15">
        <f t="shared" si="1"/>
        <v>25</v>
      </c>
      <c r="S17" s="22"/>
    </row>
    <row r="18" spans="1:19" s="2" customFormat="1" ht="12.75">
      <c r="A18" s="21">
        <v>15</v>
      </c>
      <c r="B18" s="25" t="s">
        <v>146</v>
      </c>
      <c r="C18" s="15" t="s">
        <v>384</v>
      </c>
      <c r="D18" s="15"/>
      <c r="E18" s="20">
        <v>19</v>
      </c>
      <c r="F18" s="98">
        <v>0</v>
      </c>
      <c r="G18" s="98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0</v>
      </c>
      <c r="R18" s="15">
        <f t="shared" si="1"/>
        <v>19</v>
      </c>
      <c r="S18" s="115"/>
    </row>
    <row r="19" spans="1:19" s="2" customFormat="1" ht="12.75">
      <c r="A19" s="21">
        <v>16</v>
      </c>
      <c r="B19" s="96" t="s">
        <v>169</v>
      </c>
      <c r="C19" s="15" t="s">
        <v>359</v>
      </c>
      <c r="D19" s="15"/>
      <c r="E19" s="20">
        <f>28.5*25%</f>
        <v>7.125</v>
      </c>
      <c r="F19" s="98">
        <v>0</v>
      </c>
      <c r="G19" s="98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f t="shared" si="0"/>
        <v>0</v>
      </c>
      <c r="R19" s="20">
        <f t="shared" si="1"/>
        <v>7.125</v>
      </c>
      <c r="S19" s="22"/>
    </row>
    <row r="20" spans="1:19" s="118" customFormat="1" ht="12.75">
      <c r="A20" s="21">
        <v>17</v>
      </c>
      <c r="B20" s="32" t="s">
        <v>168</v>
      </c>
      <c r="C20" s="15" t="s">
        <v>383</v>
      </c>
      <c r="D20" s="72"/>
      <c r="E20" s="20">
        <v>3.875</v>
      </c>
      <c r="F20" s="98">
        <v>0</v>
      </c>
      <c r="G20" s="98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f t="shared" si="0"/>
        <v>0</v>
      </c>
      <c r="R20" s="15">
        <f t="shared" si="1"/>
        <v>3.875</v>
      </c>
      <c r="S20" s="22"/>
    </row>
    <row r="21" spans="1:19" s="118" customFormat="1" ht="12.75">
      <c r="A21" s="21">
        <v>18</v>
      </c>
      <c r="B21" s="131" t="s">
        <v>382</v>
      </c>
      <c r="C21" s="96" t="s">
        <v>381</v>
      </c>
      <c r="D21" s="96" t="s">
        <v>380</v>
      </c>
      <c r="E21" s="98">
        <v>1.13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f t="shared" si="0"/>
        <v>0</v>
      </c>
      <c r="R21" s="15">
        <f t="shared" si="1"/>
        <v>1.13</v>
      </c>
      <c r="S21" s="22"/>
    </row>
    <row r="22" spans="1:19" s="118" customFormat="1" ht="12.75">
      <c r="A22" s="21">
        <v>19</v>
      </c>
      <c r="B22" s="98" t="s">
        <v>379</v>
      </c>
      <c r="C22" s="96" t="s">
        <v>378</v>
      </c>
      <c r="D22" s="96" t="s">
        <v>377</v>
      </c>
      <c r="E22" s="98">
        <f>3*25%</f>
        <v>0.75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f t="shared" si="0"/>
        <v>0</v>
      </c>
      <c r="R22" s="15">
        <f t="shared" si="1"/>
        <v>0.75</v>
      </c>
      <c r="S22" s="115"/>
    </row>
    <row r="23" spans="1:19" s="2" customFormat="1" ht="14.25">
      <c r="A23" s="21">
        <v>20</v>
      </c>
      <c r="B23" s="130" t="s">
        <v>176</v>
      </c>
      <c r="C23" s="98" t="s">
        <v>177</v>
      </c>
      <c r="D23" s="98"/>
      <c r="E23" s="98">
        <f>1.05*25%</f>
        <v>0.2625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f t="shared" si="0"/>
        <v>0</v>
      </c>
      <c r="R23" s="15">
        <f t="shared" si="1"/>
        <v>0.2625</v>
      </c>
      <c r="S23" s="115"/>
    </row>
    <row r="24" spans="1:19" s="2" customFormat="1" ht="12.75">
      <c r="A24" s="21">
        <v>21</v>
      </c>
      <c r="B24" s="20" t="s">
        <v>170</v>
      </c>
      <c r="C24" s="20">
        <v>95.08</v>
      </c>
      <c r="D24" s="20" t="s">
        <v>17</v>
      </c>
      <c r="E24" s="20">
        <v>0</v>
      </c>
      <c r="F24" s="98">
        <v>0</v>
      </c>
      <c r="G24" s="98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f t="shared" si="0"/>
        <v>0</v>
      </c>
      <c r="R24" s="15">
        <f t="shared" si="1"/>
        <v>0</v>
      </c>
      <c r="S24" s="22"/>
    </row>
    <row r="25" spans="1:19" s="2" customFormat="1" ht="13.5" thickBot="1">
      <c r="A25" s="61">
        <v>22</v>
      </c>
      <c r="B25" s="27" t="s">
        <v>171</v>
      </c>
      <c r="C25" s="27" t="s">
        <v>172</v>
      </c>
      <c r="D25" s="27" t="s">
        <v>173</v>
      </c>
      <c r="E25" s="27">
        <v>0</v>
      </c>
      <c r="F25" s="108">
        <v>0</v>
      </c>
      <c r="G25" s="108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f t="shared" si="0"/>
        <v>0</v>
      </c>
      <c r="R25" s="57">
        <f t="shared" si="1"/>
        <v>0</v>
      </c>
      <c r="S25" s="68"/>
    </row>
    <row r="26" spans="3:15" s="2" customFormat="1" ht="12.75">
      <c r="C26" s="13"/>
      <c r="F26" s="118"/>
      <c r="G26" s="118"/>
      <c r="N26" s="76"/>
      <c r="O26" s="76"/>
    </row>
    <row r="28" spans="1:22" s="9" customFormat="1" ht="12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77"/>
      <c r="O28" s="94"/>
      <c r="V28" s="11"/>
    </row>
  </sheetData>
  <sheetProtection/>
  <mergeCells count="3">
    <mergeCell ref="A2:D2"/>
    <mergeCell ref="A28:M28"/>
    <mergeCell ref="D1:S1"/>
  </mergeCells>
  <printOptions/>
  <pageMargins left="0.14" right="0.14" top="1" bottom="1" header="0.5" footer="0.5"/>
  <pageSetup horizontalDpi="600" verticalDpi="600" orientation="landscape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B5" sqref="B5:B9"/>
    </sheetView>
  </sheetViews>
  <sheetFormatPr defaultColWidth="9.140625" defaultRowHeight="12.75"/>
  <cols>
    <col min="1" max="1" width="5.140625" style="2" customWidth="1"/>
    <col min="2" max="2" width="9.140625" style="5" customWidth="1"/>
    <col min="3" max="3" width="9.140625" style="1" customWidth="1"/>
    <col min="4" max="4" width="26.7109375" style="5" customWidth="1"/>
    <col min="5" max="5" width="8.140625" style="4" customWidth="1"/>
    <col min="6" max="6" width="8.7109375" style="118" bestFit="1" customWidth="1"/>
    <col min="7" max="7" width="7.28125" style="118" customWidth="1"/>
    <col min="8" max="8" width="8.7109375" style="5" customWidth="1"/>
    <col min="9" max="9" width="9.140625" style="2" customWidth="1"/>
    <col min="10" max="10" width="9.140625" style="5" customWidth="1"/>
    <col min="11" max="11" width="9.140625" style="12" customWidth="1"/>
    <col min="12" max="12" width="9.140625" style="2" customWidth="1"/>
    <col min="13" max="13" width="7.7109375" style="76" bestFit="1" customWidth="1"/>
    <col min="14" max="15" width="9.140625" style="76" customWidth="1"/>
    <col min="16" max="16" width="7.57421875" style="2" customWidth="1"/>
    <col min="17" max="18" width="7.7109375" style="13" customWidth="1"/>
    <col min="19" max="19" width="5.421875" style="2" customWidth="1"/>
    <col min="20" max="16384" width="9.140625" style="2" customWidth="1"/>
  </cols>
  <sheetData>
    <row r="1" spans="1:20" s="1" customFormat="1" ht="93.75" customHeight="1">
      <c r="A1" s="36"/>
      <c r="B1" s="36"/>
      <c r="C1" s="36"/>
      <c r="D1" s="36"/>
      <c r="E1" s="185" t="s">
        <v>219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15" ht="24.75" customHeight="1" thickBot="1">
      <c r="A2" s="192" t="s">
        <v>218</v>
      </c>
      <c r="B2" s="193"/>
      <c r="C2" s="193"/>
      <c r="D2" s="193"/>
      <c r="M2" s="75"/>
      <c r="N2" s="75"/>
      <c r="O2" s="75"/>
    </row>
    <row r="3" spans="1:19" s="46" customFormat="1" ht="81" customHeight="1" thickBot="1">
      <c r="A3" s="144" t="s">
        <v>0</v>
      </c>
      <c r="B3" s="145" t="s">
        <v>1</v>
      </c>
      <c r="C3" s="145" t="s">
        <v>2</v>
      </c>
      <c r="D3" s="146" t="s">
        <v>3</v>
      </c>
      <c r="E3" s="147" t="s">
        <v>207</v>
      </c>
      <c r="F3" s="148" t="s">
        <v>208</v>
      </c>
      <c r="G3" s="148" t="s">
        <v>209</v>
      </c>
      <c r="H3" s="147" t="s">
        <v>414</v>
      </c>
      <c r="I3" s="147" t="s">
        <v>415</v>
      </c>
      <c r="J3" s="149" t="s">
        <v>416</v>
      </c>
      <c r="K3" s="149" t="s">
        <v>417</v>
      </c>
      <c r="L3" s="149" t="s">
        <v>418</v>
      </c>
      <c r="M3" s="149" t="s">
        <v>210</v>
      </c>
      <c r="N3" s="150" t="s">
        <v>419</v>
      </c>
      <c r="O3" s="149" t="s">
        <v>211</v>
      </c>
      <c r="P3" s="149" t="s">
        <v>4</v>
      </c>
      <c r="Q3" s="147" t="s">
        <v>212</v>
      </c>
      <c r="R3" s="147" t="s">
        <v>56</v>
      </c>
      <c r="S3" s="151" t="s">
        <v>5</v>
      </c>
    </row>
    <row r="4" ht="12.75"/>
    <row r="5" spans="1:19" ht="12.75">
      <c r="A5" s="119">
        <v>1</v>
      </c>
      <c r="B5" s="35" t="s">
        <v>182</v>
      </c>
      <c r="C5" s="35" t="s">
        <v>368</v>
      </c>
      <c r="D5" s="35" t="s">
        <v>58</v>
      </c>
      <c r="E5" s="25">
        <v>153.5</v>
      </c>
      <c r="F5" s="98">
        <v>96</v>
      </c>
      <c r="G5" s="98">
        <v>58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f aca="true" t="shared" si="0" ref="Q5:Q27">SUM(F5:P5)</f>
        <v>154</v>
      </c>
      <c r="R5" s="20">
        <f aca="true" t="shared" si="1" ref="R5:R26">Q5+E5</f>
        <v>307.5</v>
      </c>
      <c r="S5" s="22"/>
    </row>
    <row r="6" spans="1:19" ht="12.75">
      <c r="A6" s="119">
        <v>2</v>
      </c>
      <c r="B6" s="35" t="s">
        <v>147</v>
      </c>
      <c r="C6" s="35" t="s">
        <v>330</v>
      </c>
      <c r="D6" s="35" t="s">
        <v>58</v>
      </c>
      <c r="E6" s="25">
        <v>157.5</v>
      </c>
      <c r="F6" s="98">
        <v>62</v>
      </c>
      <c r="G6" s="98">
        <v>72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f t="shared" si="0"/>
        <v>134</v>
      </c>
      <c r="R6" s="20">
        <f t="shared" si="1"/>
        <v>291.5</v>
      </c>
      <c r="S6" s="22"/>
    </row>
    <row r="7" spans="1:19" ht="12.75">
      <c r="A7" s="119">
        <v>3</v>
      </c>
      <c r="B7" s="20" t="s">
        <v>150</v>
      </c>
      <c r="C7" s="20" t="s">
        <v>367</v>
      </c>
      <c r="D7" s="20" t="s">
        <v>18</v>
      </c>
      <c r="E7" s="20">
        <v>205.775</v>
      </c>
      <c r="F7" s="98">
        <v>17</v>
      </c>
      <c r="G7" s="98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f t="shared" si="0"/>
        <v>17</v>
      </c>
      <c r="R7" s="20">
        <f t="shared" si="1"/>
        <v>222.775</v>
      </c>
      <c r="S7" s="22"/>
    </row>
    <row r="8" spans="1:19" ht="12.75">
      <c r="A8" s="119">
        <v>4</v>
      </c>
      <c r="B8" s="26" t="s">
        <v>241</v>
      </c>
      <c r="C8" s="65" t="s">
        <v>366</v>
      </c>
      <c r="D8" s="182" t="s">
        <v>478</v>
      </c>
      <c r="E8" s="20">
        <v>83</v>
      </c>
      <c r="F8" s="98">
        <v>50</v>
      </c>
      <c r="G8" s="98">
        <v>47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f t="shared" si="0"/>
        <v>97</v>
      </c>
      <c r="R8" s="20">
        <f t="shared" si="1"/>
        <v>180</v>
      </c>
      <c r="S8" s="22"/>
    </row>
    <row r="9" spans="1:19" ht="12.75">
      <c r="A9" s="119">
        <v>5</v>
      </c>
      <c r="B9" s="25" t="s">
        <v>160</v>
      </c>
      <c r="C9" s="25" t="s">
        <v>365</v>
      </c>
      <c r="D9" s="182" t="s">
        <v>478</v>
      </c>
      <c r="E9" s="20">
        <v>127.6675</v>
      </c>
      <c r="F9" s="98">
        <v>0</v>
      </c>
      <c r="G9" s="98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f t="shared" si="0"/>
        <v>0</v>
      </c>
      <c r="R9" s="20">
        <f t="shared" si="1"/>
        <v>127.6675</v>
      </c>
      <c r="S9" s="22"/>
    </row>
    <row r="10" spans="1:19" ht="12.75">
      <c r="A10" s="119">
        <v>6</v>
      </c>
      <c r="B10" s="122" t="s">
        <v>240</v>
      </c>
      <c r="C10" s="65" t="s">
        <v>364</v>
      </c>
      <c r="D10" s="67"/>
      <c r="E10" s="20">
        <v>53.5</v>
      </c>
      <c r="F10" s="98">
        <v>26</v>
      </c>
      <c r="G10" s="98">
        <v>38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f t="shared" si="0"/>
        <v>64</v>
      </c>
      <c r="R10" s="20">
        <f t="shared" si="1"/>
        <v>117.5</v>
      </c>
      <c r="S10" s="22"/>
    </row>
    <row r="11" spans="1:19" ht="12.75">
      <c r="A11" s="119">
        <v>7</v>
      </c>
      <c r="B11" s="20" t="s">
        <v>151</v>
      </c>
      <c r="C11" s="20" t="s">
        <v>363</v>
      </c>
      <c r="D11" s="20" t="s">
        <v>17</v>
      </c>
      <c r="E11" s="20">
        <v>98.27</v>
      </c>
      <c r="F11" s="98">
        <v>0</v>
      </c>
      <c r="G11" s="98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f t="shared" si="0"/>
        <v>0</v>
      </c>
      <c r="R11" s="20">
        <f t="shared" si="1"/>
        <v>98.27</v>
      </c>
      <c r="S11" s="22"/>
    </row>
    <row r="12" spans="1:19" ht="12.75">
      <c r="A12" s="119">
        <v>8</v>
      </c>
      <c r="B12" s="85" t="s">
        <v>229</v>
      </c>
      <c r="C12" s="15" t="s">
        <v>362</v>
      </c>
      <c r="D12" s="133"/>
      <c r="E12" s="120">
        <v>0</v>
      </c>
      <c r="F12" s="98">
        <v>32</v>
      </c>
      <c r="G12" s="98">
        <v>30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f t="shared" si="0"/>
        <v>62</v>
      </c>
      <c r="R12" s="20">
        <f t="shared" si="1"/>
        <v>62</v>
      </c>
      <c r="S12" s="22"/>
    </row>
    <row r="13" spans="1:19" ht="12.75">
      <c r="A13" s="119">
        <v>9</v>
      </c>
      <c r="B13" s="84" t="s">
        <v>228</v>
      </c>
      <c r="C13" s="32" t="s">
        <v>361</v>
      </c>
      <c r="D13" s="132"/>
      <c r="E13" s="120">
        <v>0</v>
      </c>
      <c r="F13" s="98">
        <v>40</v>
      </c>
      <c r="G13" s="98">
        <v>20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f t="shared" si="0"/>
        <v>60</v>
      </c>
      <c r="R13" s="20">
        <f t="shared" si="1"/>
        <v>60</v>
      </c>
      <c r="S13" s="22"/>
    </row>
    <row r="14" spans="1:19" ht="12.75">
      <c r="A14" s="119">
        <v>10</v>
      </c>
      <c r="B14" s="20" t="s">
        <v>239</v>
      </c>
      <c r="C14" s="20" t="s">
        <v>360</v>
      </c>
      <c r="D14" s="20"/>
      <c r="E14" s="20">
        <v>29</v>
      </c>
      <c r="F14" s="98">
        <v>14</v>
      </c>
      <c r="G14" s="98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f t="shared" si="0"/>
        <v>14</v>
      </c>
      <c r="R14" s="20">
        <f t="shared" si="1"/>
        <v>43</v>
      </c>
      <c r="S14" s="22"/>
    </row>
    <row r="15" spans="1:19" ht="12.75">
      <c r="A15" s="119">
        <v>11</v>
      </c>
      <c r="B15" s="20" t="s">
        <v>238</v>
      </c>
      <c r="C15" s="15" t="s">
        <v>357</v>
      </c>
      <c r="D15" s="47" t="s">
        <v>237</v>
      </c>
      <c r="E15" s="20">
        <v>5.5</v>
      </c>
      <c r="F15" s="98">
        <v>21</v>
      </c>
      <c r="G15" s="98">
        <v>16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f t="shared" si="0"/>
        <v>37</v>
      </c>
      <c r="R15" s="20">
        <f t="shared" si="1"/>
        <v>42.5</v>
      </c>
      <c r="S15" s="22"/>
    </row>
    <row r="16" spans="1:19" ht="12.75">
      <c r="A16" s="119">
        <v>12</v>
      </c>
      <c r="B16" s="25" t="s">
        <v>167</v>
      </c>
      <c r="C16" s="20" t="s">
        <v>358</v>
      </c>
      <c r="D16" s="20" t="s">
        <v>58</v>
      </c>
      <c r="E16" s="20">
        <v>8.25</v>
      </c>
      <c r="F16" s="98">
        <v>0</v>
      </c>
      <c r="G16" s="98">
        <v>31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si="0"/>
        <v>31</v>
      </c>
      <c r="R16" s="20">
        <f t="shared" si="1"/>
        <v>39.25</v>
      </c>
      <c r="S16" s="22"/>
    </row>
    <row r="17" spans="1:19" ht="12.75">
      <c r="A17" s="119">
        <v>13</v>
      </c>
      <c r="B17" s="25" t="s">
        <v>163</v>
      </c>
      <c r="C17" s="20" t="s">
        <v>164</v>
      </c>
      <c r="D17" s="20" t="s">
        <v>165</v>
      </c>
      <c r="E17" s="20">
        <v>13.65</v>
      </c>
      <c r="F17" s="98">
        <v>0</v>
      </c>
      <c r="G17" s="98">
        <v>25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25</v>
      </c>
      <c r="R17" s="20">
        <f t="shared" si="1"/>
        <v>38.65</v>
      </c>
      <c r="S17" s="22"/>
    </row>
    <row r="18" spans="1:19" ht="12.75">
      <c r="A18" s="119">
        <v>14</v>
      </c>
      <c r="B18" s="85" t="s">
        <v>206</v>
      </c>
      <c r="C18" s="20" t="s">
        <v>236</v>
      </c>
      <c r="D18" s="20" t="s">
        <v>235</v>
      </c>
      <c r="E18" s="20">
        <v>12.5</v>
      </c>
      <c r="F18" s="98">
        <v>0</v>
      </c>
      <c r="G18" s="98">
        <v>13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13</v>
      </c>
      <c r="R18" s="20">
        <f t="shared" si="1"/>
        <v>25.5</v>
      </c>
      <c r="S18" s="22"/>
    </row>
    <row r="19" spans="1:19" ht="12.75">
      <c r="A19" s="119">
        <v>15</v>
      </c>
      <c r="B19" s="159" t="s">
        <v>232</v>
      </c>
      <c r="C19" s="15" t="s">
        <v>353</v>
      </c>
      <c r="D19" s="15" t="s">
        <v>231</v>
      </c>
      <c r="E19" s="20">
        <v>3.5</v>
      </c>
      <c r="F19" s="98">
        <v>0</v>
      </c>
      <c r="G19" s="98">
        <v>8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f t="shared" si="0"/>
        <v>8</v>
      </c>
      <c r="R19" s="20">
        <f t="shared" si="1"/>
        <v>11.5</v>
      </c>
      <c r="S19" s="22"/>
    </row>
    <row r="20" spans="1:19" ht="12.75">
      <c r="A20" s="119">
        <v>16</v>
      </c>
      <c r="B20" s="158" t="s">
        <v>376</v>
      </c>
      <c r="C20" s="20" t="s">
        <v>375</v>
      </c>
      <c r="D20" s="39" t="s">
        <v>372</v>
      </c>
      <c r="E20" s="20">
        <v>0</v>
      </c>
      <c r="F20" s="98">
        <v>0</v>
      </c>
      <c r="G20" s="98">
        <v>10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f t="shared" si="0"/>
        <v>10</v>
      </c>
      <c r="R20" s="20">
        <f t="shared" si="1"/>
        <v>10</v>
      </c>
      <c r="S20" s="22"/>
    </row>
    <row r="21" spans="1:19" ht="12.75">
      <c r="A21" s="119">
        <v>17</v>
      </c>
      <c r="B21" s="20" t="s">
        <v>166</v>
      </c>
      <c r="C21" s="15" t="s">
        <v>356</v>
      </c>
      <c r="D21" s="157"/>
      <c r="E21" s="20">
        <v>9.525</v>
      </c>
      <c r="F21" s="98">
        <v>0</v>
      </c>
      <c r="G21" s="98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f t="shared" si="0"/>
        <v>0</v>
      </c>
      <c r="R21" s="20">
        <f t="shared" si="1"/>
        <v>9.525</v>
      </c>
      <c r="S21" s="22"/>
    </row>
    <row r="22" spans="1:19" ht="12.75">
      <c r="A22" s="119">
        <v>18</v>
      </c>
      <c r="B22" s="85" t="s">
        <v>374</v>
      </c>
      <c r="C22" s="20" t="s">
        <v>355</v>
      </c>
      <c r="D22" s="20" t="s">
        <v>235</v>
      </c>
      <c r="E22" s="20">
        <v>8</v>
      </c>
      <c r="F22" s="98">
        <v>0</v>
      </c>
      <c r="G22" s="98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f t="shared" si="0"/>
        <v>0</v>
      </c>
      <c r="R22" s="20">
        <f t="shared" si="1"/>
        <v>8</v>
      </c>
      <c r="S22" s="22"/>
    </row>
    <row r="23" spans="1:19" ht="12.75">
      <c r="A23" s="119">
        <v>19</v>
      </c>
      <c r="B23" s="71" t="s">
        <v>234</v>
      </c>
      <c r="C23" s="15" t="s">
        <v>354</v>
      </c>
      <c r="D23" s="15" t="s">
        <v>223</v>
      </c>
      <c r="E23" s="20">
        <v>7</v>
      </c>
      <c r="F23" s="98">
        <v>0</v>
      </c>
      <c r="G23" s="98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f t="shared" si="0"/>
        <v>0</v>
      </c>
      <c r="R23" s="20">
        <f t="shared" si="1"/>
        <v>7</v>
      </c>
      <c r="S23" s="22"/>
    </row>
    <row r="24" spans="1:19" ht="12.75">
      <c r="A24" s="119">
        <v>20</v>
      </c>
      <c r="B24" s="15" t="s">
        <v>174</v>
      </c>
      <c r="C24" s="15" t="s">
        <v>352</v>
      </c>
      <c r="D24" s="15"/>
      <c r="E24" s="20">
        <v>2.1</v>
      </c>
      <c r="F24" s="98">
        <v>0</v>
      </c>
      <c r="G24" s="98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f t="shared" si="0"/>
        <v>0</v>
      </c>
      <c r="R24" s="20">
        <f t="shared" si="1"/>
        <v>2.1</v>
      </c>
      <c r="S24" s="22"/>
    </row>
    <row r="25" spans="1:19" ht="12.75">
      <c r="A25" s="119">
        <v>21</v>
      </c>
      <c r="B25" s="15" t="s">
        <v>175</v>
      </c>
      <c r="C25" s="15" t="s">
        <v>351</v>
      </c>
      <c r="D25" s="15"/>
      <c r="E25" s="20">
        <v>1.275</v>
      </c>
      <c r="F25" s="98">
        <v>0</v>
      </c>
      <c r="G25" s="98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f t="shared" si="0"/>
        <v>0</v>
      </c>
      <c r="R25" s="20">
        <f t="shared" si="1"/>
        <v>1.275</v>
      </c>
      <c r="S25" s="22"/>
    </row>
    <row r="26" spans="1:19" ht="12.75">
      <c r="A26" s="119">
        <v>22</v>
      </c>
      <c r="B26" s="25" t="s">
        <v>178</v>
      </c>
      <c r="C26" s="20" t="s">
        <v>350</v>
      </c>
      <c r="D26" s="20" t="s">
        <v>11</v>
      </c>
      <c r="E26" s="20">
        <v>0.48</v>
      </c>
      <c r="F26" s="98">
        <v>0</v>
      </c>
      <c r="G26" s="98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f t="shared" si="0"/>
        <v>0</v>
      </c>
      <c r="R26" s="20">
        <f t="shared" si="1"/>
        <v>0.48</v>
      </c>
      <c r="S26" s="22"/>
    </row>
    <row r="27" spans="1:19" ht="13.5" thickBot="1">
      <c r="A27" s="119">
        <v>23</v>
      </c>
      <c r="B27" s="27" t="s">
        <v>179</v>
      </c>
      <c r="C27" s="27">
        <v>96.09</v>
      </c>
      <c r="D27" s="27" t="s">
        <v>128</v>
      </c>
      <c r="E27" s="27">
        <v>0</v>
      </c>
      <c r="F27" s="108">
        <v>0</v>
      </c>
      <c r="G27" s="108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f t="shared" si="0"/>
        <v>0</v>
      </c>
      <c r="R27" s="27">
        <v>0</v>
      </c>
      <c r="S27" s="68"/>
    </row>
  </sheetData>
  <sheetProtection/>
  <mergeCells count="2">
    <mergeCell ref="A2:D2"/>
    <mergeCell ref="E1:T1"/>
  </mergeCells>
  <printOptions/>
  <pageMargins left="0.18" right="0.16" top="1" bottom="1" header="0.5" footer="0.5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Dept</dc:creator>
  <cp:keywords/>
  <dc:description/>
  <cp:lastModifiedBy>zhouxiaochao</cp:lastModifiedBy>
  <cp:lastPrinted>2008-05-26T03:09:30Z</cp:lastPrinted>
  <dcterms:created xsi:type="dcterms:W3CDTF">2008-03-06T07:44:17Z</dcterms:created>
  <dcterms:modified xsi:type="dcterms:W3CDTF">2009-03-04T09:28:13Z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0008001c02000000000001023620</vt:lpwstr>
  </property>
</Properties>
</file>